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DB7B"/>
  <workbookPr/>
  <bookViews>
    <workbookView xWindow="0" yWindow="0" windowWidth="19200" windowHeight="11145" activeTab="0"/>
  </bookViews>
  <sheets>
    <sheet name="1.) MJV_ITP_3. fejezet" sheetId="1" r:id="rId1"/>
    <sheet name="2.) MJV_ITP_3.fej. folyt." sheetId="2" r:id="rId2"/>
    <sheet name="3.) MJV_ITP_4. fejezet " sheetId="3" r:id="rId3"/>
    <sheet name="4.) MJV_ITP_5. fejezet" sheetId="4" r:id="rId4"/>
    <sheet name="5.) MJV_ITP_6. fejezet " sheetId="5" r:id="rId5"/>
  </sheets>
  <definedNames>
    <definedName name="_xlnm.Print_Titles" localSheetId="2">'3.) MJV_ITP_4. fejezet '!$3:$11</definedName>
    <definedName name="_xlnm.Print_Titles" localSheetId="3">'4.) MJV_ITP_5. fejezet'!$B:$D,'4.) MJV_ITP_5. fejezet'!$28:$28</definedName>
    <definedName name="_xlnm.Print_Titles" localSheetId="4">'5.) MJV_ITP_6. fejezet '!$B:$D</definedName>
    <definedName name="_xlnm.Print_Area" localSheetId="0">'1.) MJV_ITP_3. fejezet'!$B$2:$K$19,'1.) MJV_ITP_3. fejezet'!$M$10:$Q$25,'1.) MJV_ITP_3. fejezet'!$B$25:$K$60</definedName>
    <definedName name="_xlnm.Print_Area" localSheetId="1">'2.) MJV_ITP_3.fej. folyt.'!$B$2:$P$87</definedName>
    <definedName name="_xlnm.Print_Area" localSheetId="2">'3.) MJV_ITP_4. fejezet '!$B$3:$E$51</definedName>
    <definedName name="_xlnm.Print_Area" localSheetId="3">'4.) MJV_ITP_5. fejezet'!$A$1:$L$24</definedName>
    <definedName name="_xlnm.Print_Area" localSheetId="4">'5.) MJV_ITP_6. fejezet '!$B$1:$AK$24</definedName>
  </definedNames>
  <calcPr fullCalcOnLoad="1"/>
</workbook>
</file>

<file path=xl/comments1.xml><?xml version="1.0" encoding="utf-8"?>
<comments xmlns="http://schemas.openxmlformats.org/spreadsheetml/2006/main">
  <authors>
    <author>N?meth Veronika Orsolya</author>
  </authors>
  <commentList>
    <comment ref="C8" authorId="0">
      <text>
        <r>
          <rPr>
            <b/>
            <sz val="9"/>
            <rFont val="Tahoma"/>
            <family val="0"/>
          </rPr>
          <t>Németh Veronika Orsolya:</t>
        </r>
        <r>
          <rPr>
            <sz val="9"/>
            <rFont val="Tahoma"/>
            <family val="0"/>
          </rPr>
          <t xml:space="preserve">
Kérjük, csak két tizedesjegyig kerüljön feltüntetésre a forrás.</t>
        </r>
      </text>
    </comment>
  </commentList>
</comments>
</file>

<file path=xl/comments4.xml><?xml version="1.0" encoding="utf-8"?>
<comments xmlns="http://schemas.openxmlformats.org/spreadsheetml/2006/main">
  <authors>
    <author>N?meth Veronika Orsolya</author>
  </authors>
  <commentList>
    <comment ref="J15" authorId="0">
      <text>
        <r>
          <rPr>
            <b/>
            <sz val="9"/>
            <rFont val="Tahoma"/>
            <family val="0"/>
          </rPr>
          <t>Németh Veronika Orsolya:</t>
        </r>
        <r>
          <rPr>
            <sz val="9"/>
            <rFont val="Tahoma"/>
            <family val="0"/>
          </rPr>
          <t xml:space="preserve">
Szükséges indokolni, hogy a korábbi 53 ha célérték vállalása miért került lecsökkentésre.</t>
        </r>
      </text>
    </comment>
    <comment ref="G17" authorId="0">
      <text>
        <r>
          <rPr>
            <b/>
            <sz val="9"/>
            <rFont val="Tahoma"/>
            <family val="0"/>
          </rPr>
          <t>Németh Veronika Orsolya:</t>
        </r>
        <r>
          <rPr>
            <sz val="9"/>
            <rFont val="Tahoma"/>
            <family val="0"/>
          </rPr>
          <t xml:space="preserve">
Szükséges indokolni, hogy a korábbi 114 fő célérték vállalása miért került lecsökkentésre.</t>
        </r>
      </text>
    </comment>
    <comment ref="G18" authorId="0">
      <text>
        <r>
          <rPr>
            <b/>
            <sz val="9"/>
            <rFont val="Tahoma"/>
            <family val="0"/>
          </rPr>
          <t>Németh Veronika Orsolya:</t>
        </r>
        <r>
          <rPr>
            <sz val="9"/>
            <rFont val="Tahoma"/>
            <family val="0"/>
          </rPr>
          <t xml:space="preserve">
Szükséges indokolni, hogy a korábbi 16871 km célérték vállalása miért került lecsökkentésre.</t>
        </r>
      </text>
    </comment>
    <comment ref="G23" authorId="0">
      <text>
        <r>
          <rPr>
            <b/>
            <sz val="9"/>
            <rFont val="Tahoma"/>
            <family val="0"/>
          </rPr>
          <t xml:space="preserve">Németh Veronika Orsolya:
</t>
        </r>
        <r>
          <rPr>
            <sz val="9"/>
            <rFont val="Tahoma"/>
            <family val="2"/>
          </rPr>
          <t>Felhívjuk a figyelmet, hogy az 1562/2016-os Korm. Határozatban 214 fő került rögzítésre, míg a forrásarányos vállalás 106 fő. Amennyiben az 526 fő kerül rögzítésre, mint 2018-as célérték, úgy a kisebb teljesítés pénzügyi szankcióval járhat.</t>
        </r>
      </text>
    </comment>
    <comment ref="G22" authorId="0">
      <text>
        <r>
          <rPr>
            <b/>
            <sz val="9"/>
            <rFont val="Tahoma"/>
            <family val="2"/>
          </rPr>
          <t>Németh Veronika Orsolya:</t>
        </r>
        <r>
          <rPr>
            <sz val="9"/>
            <rFont val="Tahoma"/>
            <family val="2"/>
          </rPr>
          <t xml:space="preserve">
Szükséges indokolni, hogy a korábbi 13 lakóegység célérték vállalása miért került lecsökkentésre.</t>
        </r>
      </text>
    </comment>
    <comment ref="G21" authorId="0">
      <text>
        <r>
          <rPr>
            <b/>
            <sz val="9"/>
            <rFont val="Tahoma"/>
            <family val="2"/>
          </rPr>
          <t>Németh Veronika Orsolya:</t>
        </r>
        <r>
          <rPr>
            <sz val="9"/>
            <rFont val="Tahoma"/>
            <family val="2"/>
          </rPr>
          <t xml:space="preserve">
Szükséges indokolni, hogy a korábbi 4 db célérték vállalása miért került lecsökkentésre.</t>
        </r>
      </text>
    </comment>
    <comment ref="G15" authorId="0">
      <text>
        <r>
          <rPr>
            <b/>
            <sz val="9"/>
            <rFont val="Tahoma"/>
            <family val="2"/>
          </rPr>
          <t>Németh Veronika Orsolya:</t>
        </r>
        <r>
          <rPr>
            <sz val="9"/>
            <rFont val="Tahoma"/>
            <family val="2"/>
          </rPr>
          <t xml:space="preserve">
Szükséges indokolni, hogy a korábbi 53 ha célérték vállalása miért került lecsökkentésre.</t>
        </r>
      </text>
    </comment>
  </commentList>
</comments>
</file>

<file path=xl/comments5.xml><?xml version="1.0" encoding="utf-8"?>
<comments xmlns="http://schemas.openxmlformats.org/spreadsheetml/2006/main">
  <authors>
    <author>N?meth Veronika Orsolya</author>
  </authors>
  <commentList>
    <comment ref="K14" authorId="0">
      <text>
        <r>
          <rPr>
            <b/>
            <sz val="9"/>
            <rFont val="Tahoma"/>
            <family val="2"/>
          </rPr>
          <t>Németh Veronika Orsolya:</t>
        </r>
        <r>
          <rPr>
            <sz val="9"/>
            <rFont val="Tahoma"/>
            <family val="2"/>
          </rPr>
          <t xml:space="preserve">
1,468 Mrd Ft került kiírásra a 6.1-es intézkedés konstrukcióira.</t>
        </r>
      </text>
    </comment>
    <comment ref="K15" authorId="0">
      <text>
        <r>
          <rPr>
            <b/>
            <sz val="9"/>
            <rFont val="Tahoma"/>
            <family val="2"/>
          </rPr>
          <t>Németh Veronika Orsolya:</t>
        </r>
        <r>
          <rPr>
            <sz val="9"/>
            <rFont val="Tahoma"/>
            <family val="2"/>
          </rPr>
          <t xml:space="preserve">
0,493</t>
        </r>
      </text>
    </comment>
    <comment ref="L18" authorId="0">
      <text>
        <r>
          <rPr>
            <b/>
            <sz val="9"/>
            <rFont val="Tahoma"/>
            <family val="2"/>
          </rPr>
          <t>Németh Veronika Orsolya:</t>
        </r>
        <r>
          <rPr>
            <sz val="9"/>
            <rFont val="Tahoma"/>
            <family val="2"/>
          </rPr>
          <t xml:space="preserve">
0,229 Mrd Ft került kiírásra</t>
        </r>
      </text>
    </comment>
    <comment ref="M22" authorId="0">
      <text>
        <r>
          <rPr>
            <b/>
            <sz val="9"/>
            <rFont val="Tahoma"/>
            <family val="2"/>
          </rPr>
          <t>Németh Veronika Orsolya:</t>
        </r>
        <r>
          <rPr>
            <sz val="9"/>
            <rFont val="Tahoma"/>
            <family val="2"/>
          </rPr>
          <t xml:space="preserve">
2017-es kötváll reálisabb</t>
        </r>
      </text>
    </comment>
    <comment ref="M20" authorId="0">
      <text>
        <r>
          <rPr>
            <b/>
            <sz val="9"/>
            <rFont val="Tahoma"/>
            <family val="2"/>
          </rPr>
          <t>Németh Veronika Orsolya:</t>
        </r>
        <r>
          <rPr>
            <sz val="9"/>
            <rFont val="Tahoma"/>
            <family val="2"/>
          </rPr>
          <t xml:space="preserve">
2017-es kötváll reálisabb</t>
        </r>
      </text>
    </comment>
    <comment ref="O14" authorId="0">
      <text>
        <r>
          <rPr>
            <b/>
            <sz val="9"/>
            <rFont val="Tahoma"/>
            <family val="2"/>
          </rPr>
          <t>Németh Veronika Orsolya:</t>
        </r>
        <r>
          <rPr>
            <sz val="9"/>
            <rFont val="Tahoma"/>
            <family val="2"/>
          </rPr>
          <t xml:space="preserve">
0,932 Mrd Ft maradt a 6.1-es intézkedésen</t>
        </r>
      </text>
    </comment>
    <comment ref="N15" authorId="0">
      <text>
        <r>
          <rPr>
            <b/>
            <sz val="9"/>
            <rFont val="Tahoma"/>
            <family val="2"/>
          </rPr>
          <t>Németh Veronika Orsolya:</t>
        </r>
        <r>
          <rPr>
            <sz val="9"/>
            <rFont val="Tahoma"/>
            <family val="2"/>
          </rPr>
          <t xml:space="preserve">
0,221</t>
        </r>
      </text>
    </comment>
    <comment ref="N18" authorId="0">
      <text>
        <r>
          <rPr>
            <b/>
            <sz val="9"/>
            <rFont val="Tahoma"/>
            <family val="2"/>
          </rPr>
          <t>Németh Veronika Orsolya:</t>
        </r>
        <r>
          <rPr>
            <sz val="9"/>
            <rFont val="Tahoma"/>
            <family val="2"/>
          </rPr>
          <t xml:space="preserve">
1,227</t>
        </r>
      </text>
    </comment>
  </commentList>
</comments>
</file>

<file path=xl/sharedStrings.xml><?xml version="1.0" encoding="utf-8"?>
<sst xmlns="http://schemas.openxmlformats.org/spreadsheetml/2006/main" count="362" uniqueCount="191">
  <si>
    <t>Forrást biztosító Strukturális Alap megnevezése</t>
  </si>
  <si>
    <t xml:space="preserve">ERFA </t>
  </si>
  <si>
    <t>ESZA</t>
  </si>
  <si>
    <t xml:space="preserve">TOP
prioritás/egyedi célkitűzés
</t>
  </si>
  <si>
    <t>Kimeneti indikátor neve</t>
  </si>
  <si>
    <t>Mértékegysége</t>
  </si>
  <si>
    <t>TOP Célértéke (2023)</t>
  </si>
  <si>
    <t>Támogatásban részesülő vállalkozások száma</t>
  </si>
  <si>
    <t>db</t>
  </si>
  <si>
    <t>Vissza nem térítendő támogatásban részesülő vállalkozások száma</t>
  </si>
  <si>
    <t>A nem pénzügyi támogatásban részesülő vállalkozások száma</t>
  </si>
  <si>
    <t>A fejlesztett vagy újonnan létesített iparterületek és ipari parkok területe</t>
  </si>
  <si>
    <t>ha</t>
  </si>
  <si>
    <t>A rehabilitált talaj összkiterjedése</t>
  </si>
  <si>
    <t>A természeti és a kulturális örökségnek, illetve látványosságnak minősülő támogatott helyszíneken tett látogatások várható számának növekedése</t>
  </si>
  <si>
    <t>látogatás/év</t>
  </si>
  <si>
    <t>A felújított vagy korszerűsített utak teljes hossza</t>
  </si>
  <si>
    <t>km</t>
  </si>
  <si>
    <t>Fejlesztett, 0-3 éves gyermekek elhelyezését biztosító férőhelyek száma</t>
  </si>
  <si>
    <t>Városi területeken létrehozott vagy helyreállított nyitott terek</t>
  </si>
  <si>
    <t>m2</t>
  </si>
  <si>
    <t>Integrált városfejlesztési stratégiákba bevont területek lakossága</t>
  </si>
  <si>
    <t>személy</t>
  </si>
  <si>
    <t>Bel- és csapadék-vízvédelmi létesítmények hossza</t>
  </si>
  <si>
    <t>m</t>
  </si>
  <si>
    <t>Városi területeken épített vagy renovált köz- vagy kereskedelmi épületek</t>
  </si>
  <si>
    <t>Megújult vagy újonnan kialakított zöldfelület nagysága</t>
  </si>
  <si>
    <t>Kialakított kerékpárosbarát települések vagy településrészek száma</t>
  </si>
  <si>
    <t>Közlekedésbiztonsági fejlesztést megvalósított települések száma</t>
  </si>
  <si>
    <t>Kialakított új, forgalomcsillapított övezetek száma</t>
  </si>
  <si>
    <t>Kialakított kerékpárforgalmi létesítmények hossza</t>
  </si>
  <si>
    <t>A középületek éves primerenergia-fogyasztásának csökkenése</t>
  </si>
  <si>
    <t>kWh/év</t>
  </si>
  <si>
    <t>A megújulóenergia-termelés további kapacitása</t>
  </si>
  <si>
    <t>MW</t>
  </si>
  <si>
    <t>Üvegházhatású gázok becsült éves csökkenése</t>
  </si>
  <si>
    <t>Energiahatékonysági fejlesztések által elért primer energia felhasználás csökkenés</t>
  </si>
  <si>
    <t>PJ/év</t>
  </si>
  <si>
    <t>A megújuló energiaforrásból előállított energiamennyiség</t>
  </si>
  <si>
    <t>Jobb egészségügyi szolgáltatásokban részesülő lakosság</t>
  </si>
  <si>
    <t>Fejlesztéssel érintett egészségügyi alapellátást nyújtó szolgálatok (benne: háziorvos, házi gyermekorvos, fogorvosi, védőnői szolgálat és kapcsolódó ügyeleti ellátás, iskola-egészségügyi ellátás) száma</t>
  </si>
  <si>
    <t>Újonnan épített vagy felújított rendelők, tanácsadók száma</t>
  </si>
  <si>
    <t>A fejlesztés révén létrejövő, megújuló szociális alapszolgáltatások száma</t>
  </si>
  <si>
    <t>Helyreállított lakóegységek városi területeken</t>
  </si>
  <si>
    <t>lakóegység</t>
  </si>
  <si>
    <t>fő</t>
  </si>
  <si>
    <t>Szociális célú városrehabilitációval érintett akcióterületen élő lakosság száma</t>
  </si>
  <si>
    <t>A foglalkoztatási paktumok keretében munkaerőpiaci programokban résztvevők száma</t>
  </si>
  <si>
    <t>Szociális városrehabilitációs programmal elért hátrányos helyzetű lakosság száma</t>
  </si>
  <si>
    <t>Részesedés aránya:</t>
  </si>
  <si>
    <t xml:space="preserve">Saját keretösszeg (Mrd Ft): </t>
  </si>
  <si>
    <t xml:space="preserve">Forráskeret felhasználási módok </t>
  </si>
  <si>
    <t xml:space="preserve">INDIKÁTOR VÁLLALÁSOK </t>
  </si>
  <si>
    <t xml:space="preserve">ÜTEMEZÉS  </t>
  </si>
  <si>
    <t>FORRÁSKERET ALLOKÁCIÓ 1.</t>
  </si>
  <si>
    <t>FORRÁSKERET ALLOKÁCIÓ 2.</t>
  </si>
  <si>
    <t>1né</t>
  </si>
  <si>
    <t>2.né</t>
  </si>
  <si>
    <t>3.né</t>
  </si>
  <si>
    <t>4.né</t>
  </si>
  <si>
    <t xml:space="preserve">intézkedésre eső összeg </t>
  </si>
  <si>
    <t>Ellenőrzés</t>
  </si>
  <si>
    <t xml:space="preserve">Ellenőrzés </t>
  </si>
  <si>
    <r>
      <t>tonna CO</t>
    </r>
    <r>
      <rPr>
        <vertAlign val="subscript"/>
        <sz val="9"/>
        <color indexed="8"/>
        <rFont val="Arial"/>
        <family val="2"/>
      </rPr>
      <t>2</t>
    </r>
    <r>
      <rPr>
        <sz val="9"/>
        <color indexed="8"/>
        <rFont val="Arial"/>
        <family val="2"/>
      </rPr>
      <t xml:space="preserve"> egyenérték</t>
    </r>
  </si>
  <si>
    <r>
      <t>m</t>
    </r>
    <r>
      <rPr>
        <vertAlign val="superscript"/>
        <sz val="10"/>
        <color indexed="8"/>
        <rFont val="Arial"/>
        <family val="2"/>
      </rPr>
      <t>2</t>
    </r>
  </si>
  <si>
    <t>szám</t>
  </si>
  <si>
    <t xml:space="preserve">TOP szerint </t>
  </si>
  <si>
    <t xml:space="preserve">Saját igények szerint </t>
  </si>
  <si>
    <t>Újonnan létrehozott, 3-6 éves gyermekek elhelyezését biztosító férőhelyek száma</t>
  </si>
  <si>
    <t>Fejlesztett, 3-6 éves gyermekek elhelyezését biztosító férőhelyek száma</t>
  </si>
  <si>
    <t>Újonnan létrehozott, 0-3 éves gyermekek elhelyezését biztosító férőhelyek száma</t>
  </si>
  <si>
    <t xml:space="preserve">TOP forrás-arányos indkátorértékek </t>
  </si>
  <si>
    <t xml:space="preserve">Arány a megye  intézkedé-senkénti választott  forráskeretei alapján </t>
  </si>
  <si>
    <t>Megjegyzés</t>
  </si>
  <si>
    <t>2017-ben meghirdetésre kerülő források 
(Mrd Ft)</t>
  </si>
  <si>
    <t>2016-ban meghirdetésre kerülő források 
(Mrd Ft)</t>
  </si>
  <si>
    <t>2015-ben meghirdetett források
(Mrd Ft)</t>
  </si>
  <si>
    <t>Az egyes TOP prioritásokon belül az intézkedések közötti saját igényeken alapuló forrásmegoszlás
(Mrd Ft)</t>
  </si>
  <si>
    <t>A forrásokat 3 tizedesjegyig kérjük megadni!</t>
  </si>
  <si>
    <t>A területi szereplő forrásának megoszlása a TOP belső arányok, valamint a saját igények alapján (Mrd Ft)</t>
  </si>
  <si>
    <t xml:space="preserve">Prioritáson belüli intézkedésenkénti forrásmegosztás (Mrd Ft) </t>
  </si>
  <si>
    <t>A forráskeret felhasználási módok részletezése</t>
  </si>
  <si>
    <t>A forráskeret felhasználási módok indoklása</t>
  </si>
  <si>
    <t>Forrásarányos célérték (2018)</t>
  </si>
  <si>
    <t>TOP Célértéke (2018)</t>
  </si>
  <si>
    <t>Forrásarányos célérték (2023)</t>
  </si>
  <si>
    <t xml:space="preserve">TOP prioritás
</t>
  </si>
  <si>
    <t>1 fé</t>
  </si>
  <si>
    <t>2.fé</t>
  </si>
  <si>
    <t>Helyi társadalmi akciókban résztvevők száma</t>
  </si>
  <si>
    <t xml:space="preserve">Minden adat automatikusan megjelenik az 1. munkalapról </t>
  </si>
  <si>
    <t>Összes forrás</t>
  </si>
  <si>
    <t>Ell.</t>
  </si>
  <si>
    <t>Az alábbi tábla tájékoztató jelleggel készült. Célja, hogy a területi szereplők igényeinek megfelelő forrásallokáció vonatkozásában ismertesse a TOP indikátor célértékeinek forrásarányos alakulását. A tábla nem része a területi szereplő ITP-jének!</t>
  </si>
  <si>
    <t>Intézkedés kódszáma</t>
  </si>
  <si>
    <t xml:space="preserve">MJV neve: </t>
  </si>
  <si>
    <t xml:space="preserve">MJV ITP neve: </t>
  </si>
  <si>
    <t>MJV forráskerete  (Mrd Ft):</t>
  </si>
  <si>
    <t>Az mjv forráskeretét az 1702/2014. (XII. 3.) Kormányhatározat alapján, 2 tizedesjegyig kérjük megadni!</t>
  </si>
  <si>
    <t>MJV forráskerete (Mrd Ft):</t>
  </si>
  <si>
    <t>Teljes TOP keretösszeg (mjv-k együtt) (Mrd Ft)</t>
  </si>
  <si>
    <t>6.1 Gazdaság-fejlesztés</t>
  </si>
  <si>
    <t>6.2 Családbarát, munkába állást segítő intézmények, köz-szolgáltatások fejlesztése</t>
  </si>
  <si>
    <t>6.3 Gazdaság-élénkítő és népesség-megtartó városfejlesztés</t>
  </si>
  <si>
    <t>6.4 Fenntartható városi közlekedés-fejlesztés</t>
  </si>
  <si>
    <t>6.5 Önkormányzatok energia-hatékonyságának és a megújuló energia-felhasználás arányának növelése</t>
  </si>
  <si>
    <t>6.6 Városi köz-szolgáltatások fejlesztése</t>
  </si>
  <si>
    <t>6.7 Leromlott városi területek rehabilitációja</t>
  </si>
  <si>
    <t>6.8 Gazdaság-fejlesztéshez kapcsolódó foglalkoztatás-fejlesztés</t>
  </si>
  <si>
    <t>6.9 Társadalmi kohéziót célzó helyi programok</t>
  </si>
  <si>
    <t xml:space="preserve">TOP 6. prioritás intézkedései </t>
  </si>
  <si>
    <t>TOP 6. prioritás intézkedései</t>
  </si>
  <si>
    <t xml:space="preserve">TOP 6. prioritás intézkedései közötti forrásmegosztás (Mrd Ft) </t>
  </si>
  <si>
    <t xml:space="preserve">Eltérés rövid indoklása: </t>
  </si>
  <si>
    <r>
      <rPr>
        <b/>
        <sz val="11"/>
        <rFont val="Calibri"/>
        <family val="2"/>
      </rPr>
      <t>Fontos:</t>
    </r>
    <r>
      <rPr>
        <sz val="11"/>
        <rFont val="Calibri"/>
        <family val="2"/>
      </rPr>
      <t xml:space="preserve"> Az ITP excel fájl összes munkalapja összefügg. Minden munkalapon </t>
    </r>
    <r>
      <rPr>
        <b/>
        <sz val="11"/>
        <color indexed="10"/>
        <rFont val="Calibri"/>
        <family val="2"/>
      </rPr>
      <t>csak a sárgával jelölt cellákat kell kitölteni</t>
    </r>
    <r>
      <rPr>
        <sz val="11"/>
        <rFont val="Calibri"/>
        <family val="2"/>
      </rPr>
      <t xml:space="preserve"> vagy módosítani. A táblázat további elemei (beleértve a diagramokat is) a bevitt adatoknak megfelelően változnak. Kérjük, az N,O,P oszlopokban található táblázatban adjon intézkedésenként magyarázatot az adott belső arány megváltoztatására.
</t>
    </r>
    <r>
      <rPr>
        <b/>
        <sz val="11"/>
        <rFont val="Calibri"/>
        <family val="2"/>
      </rPr>
      <t>Kérjük, a táblákat és a diagramokat másolja be az ITP dokumentum megfelelő fejezetébe kép formátumban.</t>
    </r>
    <r>
      <rPr>
        <sz val="11"/>
        <rFont val="Calibri"/>
        <family val="2"/>
      </rPr>
      <t xml:space="preserve"> </t>
    </r>
  </si>
  <si>
    <t xml:space="preserve">6. prioritás ntékedései </t>
  </si>
  <si>
    <t>6.1. Gazdaságfejlesztés</t>
  </si>
  <si>
    <r>
      <t xml:space="preserve">Az ütemezés táblában a kötelezettségvállalások (támogatói döntések) tervezett időpontjait (negyedéves bontásban) és összegét (milliárd Ft-ban, 3 tizedesjegyig) szükséges rögzítenie a területi szereplőknek. Kizárólag a sárga cellák módosíthatóak. 
Kérjük, az AK oszlopban található ellenőrzés eredményét vegye figyelembe az ütemezés véglegesítése során!
</t>
    </r>
    <r>
      <rPr>
        <b/>
        <sz val="11"/>
        <rFont val="Calibri"/>
        <family val="2"/>
      </rPr>
      <t xml:space="preserve">Kérjük, a táblázatot illessze be az ITP dokumentum 6. fejezetébe, kép formátumban. </t>
    </r>
  </si>
  <si>
    <t>6.1 Gazdaságfejlesztés</t>
  </si>
  <si>
    <t>MJV önkormányzat projektjei</t>
  </si>
  <si>
    <t>Kiemelt kedvezményezetti csoport kerete</t>
  </si>
  <si>
    <t>Minden jogosult számára igényelhető</t>
  </si>
  <si>
    <t>6.1.</t>
  </si>
  <si>
    <t>6.2.</t>
  </si>
  <si>
    <t>6.3.</t>
  </si>
  <si>
    <t>6.4.</t>
  </si>
  <si>
    <t>6.5.</t>
  </si>
  <si>
    <t>6.6.</t>
  </si>
  <si>
    <t>6.7.</t>
  </si>
  <si>
    <t>6.8.</t>
  </si>
  <si>
    <t>6.9.</t>
  </si>
  <si>
    <t xml:space="preserve">Összesen: </t>
  </si>
  <si>
    <r>
      <rPr>
        <b/>
        <sz val="11"/>
        <rFont val="Calibri"/>
        <family val="2"/>
      </rPr>
      <t>FONTOS:</t>
    </r>
    <r>
      <rPr>
        <sz val="11"/>
        <rFont val="Calibri"/>
        <family val="2"/>
      </rPr>
      <t xml:space="preserve"> Az egyes intézkedésekhez tartozó lista tetszés szerint sorokkal bővíthető. Amennyiben sorokat szúr be, kérjük az összesítő képletbe vezesse be az új részösszegeket tartalmazó cellákat. </t>
    </r>
  </si>
  <si>
    <t>MJV forráskeret (Mrd Ft):</t>
  </si>
  <si>
    <t xml:space="preserve">Intézkedés megnevezése </t>
  </si>
  <si>
    <t xml:space="preserve">Fejlesztési elképzelések / beavatkozás megnevezése </t>
  </si>
  <si>
    <t xml:space="preserve">A fejlesztési elképzelés /beavatkozás  becsült költsége (Ft) </t>
  </si>
  <si>
    <r>
      <t xml:space="preserve">Első forrásfelhasználási mód keret összege </t>
    </r>
    <r>
      <rPr>
        <sz val="12"/>
        <color indexed="8"/>
        <rFont val="Calibri"/>
        <family val="2"/>
      </rPr>
      <t xml:space="preserve">(az adat forrása a 3. munkalap)  </t>
    </r>
  </si>
  <si>
    <t xml:space="preserve">az intézkedés fejlesztési elképzelései összesen </t>
  </si>
  <si>
    <t xml:space="preserve">az intézkedés fejlesztési elképzelési összesen </t>
  </si>
  <si>
    <t>6. Fenntartható városfejlesztés a megyei jogú városokban</t>
  </si>
  <si>
    <t xml:space="preserve">Az mjv forráskeretének megoszlása a TOP 6. prioritás intézkedései között (Mrd Ft) </t>
  </si>
  <si>
    <r>
      <rPr>
        <b/>
        <sz val="11"/>
        <rFont val="Calibri"/>
        <family val="2"/>
      </rPr>
      <t>FONTOS:</t>
    </r>
    <r>
      <rPr>
        <sz val="11"/>
        <rFont val="Calibri"/>
        <family val="2"/>
      </rPr>
      <t xml:space="preserve"> A célérték reális meghatározásában segít, ha a területi szereplő a TOP teljes, megyei jogú városokra eső forráskeretéből való saját részesedését vetíti a TOP indikátor célértékére.  A segítő számításhoz a táblázat az 1. munkalap adatait használja. </t>
    </r>
    <r>
      <rPr>
        <sz val="11"/>
        <color indexed="10"/>
        <rFont val="Calibri"/>
        <family val="2"/>
      </rPr>
      <t xml:space="preserve">
</t>
    </r>
    <r>
      <rPr>
        <sz val="11"/>
        <rFont val="Calibri"/>
        <family val="2"/>
      </rPr>
      <t xml:space="preserve">A táblázat G és J oszlopait kitöltve tehető vállalás a TOP eredményességmérési keretbe tartozó indikátoraira. </t>
    </r>
    <r>
      <rPr>
        <b/>
        <sz val="11"/>
        <color indexed="10"/>
        <rFont val="Calibri"/>
        <family val="2"/>
      </rPr>
      <t>Felhívjuk a területi szereplők figyelmét, hogy minimum forrásarányos célérték vállalása szükséges mind a 2018-as, mind a 2023-as célértékek tekintetében!</t>
    </r>
    <r>
      <rPr>
        <sz val="11"/>
        <rFont val="Calibri"/>
        <family val="2"/>
      </rPr>
      <t xml:space="preserve">
</t>
    </r>
    <r>
      <rPr>
        <b/>
        <sz val="11"/>
        <rFont val="Calibri"/>
        <family val="2"/>
      </rPr>
      <t>Kérjük, a táblázatot illessze be az ITP dokumentum 5. fejezetébe, kép formátumban.</t>
    </r>
    <r>
      <rPr>
        <sz val="11"/>
        <rFont val="Calibri"/>
        <family val="2"/>
      </rPr>
      <t xml:space="preserve"> </t>
    </r>
  </si>
  <si>
    <r>
      <rPr>
        <b/>
        <sz val="11"/>
        <rFont val="Calibri"/>
        <family val="2"/>
      </rPr>
      <t>Fontos:</t>
    </r>
    <r>
      <rPr>
        <sz val="11"/>
        <rFont val="Calibri"/>
        <family val="2"/>
      </rPr>
      <t xml:space="preserve"> Az előző munkalapon meghatározott intézkedésenkénti forráskeret felhasználását tovább bonthatja. Ezzel biztosítja, hogy a kereten belül egy adott támogatási összeg egy bizonyos célra legyen felhasználva. Ennek megfelelően lehetősége van a forrásfelhasználási  módok közötti összegeket saját igényeinek megfelelően változtatni. Csak a sárga mezők adatait tudja módosítani! A táblázatban példák találhatók, amelyekre a diagram elkészülhetett. A diagram követi a változásokat.
</t>
    </r>
    <r>
      <rPr>
        <b/>
        <sz val="11"/>
        <rFont val="Calibri"/>
        <family val="2"/>
      </rPr>
      <t xml:space="preserve">Kérjük az adatbevitelt követően automatikusan elkészülő táblázatokat és diagramot illessze be az ITP dokumentum 3. fejezetébe, kép formátumban. </t>
    </r>
  </si>
  <si>
    <t>Az mjv  által vállalt célérték (2018)</t>
  </si>
  <si>
    <t>Az mjv  által vállalt célérték (2023)</t>
  </si>
  <si>
    <t>Kérjük, a fenti táblával összhangban sorolja fel a konkrét kedvezményezetti csoportot és választását indokolja is!</t>
  </si>
  <si>
    <t>Salgótarján Megyei Jogú Város</t>
  </si>
  <si>
    <t>Salgótarján Megyei Jogú Város Integrált Területi Programja</t>
  </si>
  <si>
    <t>Salgótarján területi adottságaiból kiindulva nem áll rendelkezésre több, ipari tevékenység végzésére alkalmassá tehető terület. Az átcsoportostást követően a prioritáson rendelkezésre álló keret fedezetül szolgál a megvalósítható és megvalósítani kívánt fejlesztésekre.
Salgótarján területén meglévő szegregátumok kiterjedése növekedésének megakadályozása
 érdekében szükséges 0,343 Mrd Ft átcsoportosítása a 6.7 Leromlott Városi területek rehabilitációja prioritás felhasználható keretösszegére. Az átcsoportosítás összege mindössze 3,73 % -ot képvisel, mely nem veszélyezteti az ITP-ben megfogalmazott gazdaságfejlesztés és a gazdasági infrastruktúra javításának megvalósítását azonban az ITP-ben megfogalmazott társadalmi felzárkóztatás alapelvének érvényesüléséhez nagymértékben hozzájárul.</t>
  </si>
  <si>
    <t>Salgótarján Megyei Jogú Város Önkormányzata közlekedési infrastrukturális háttere megfelelő. Az átcsoportosítást követően a prioritáson rendelkezésre álló keretösszeg elegendő fedezetet képez a meglévő infrastruktúra hiányosságainak kiküszöbölésére.
Salgótarján területén meglévő szegregátumok kiterjedése növekedésének megakadályozása
 érdekében szükséges 0,2 Mrd Ft átcsoportosítása a 6.7 Leromlott Városi területek rehabilitációja prioritás felhasználható keretösszegére.</t>
  </si>
  <si>
    <t>Salgótarján Megyei Jogú Város Önkormányzata szociális, egészségügyi alapszolgáltatások ellátásának infrastrukturális háttere megfelelő. Az átcsoportosítást követően a prioritáson rendelkezésre álló keretösszeg elegendő fedezetet képez a meglévő infrastruktúra hiányosságainak kiküszöbölésére.
Salgótarján területén meglévő szegregátumok kiterjedése növekedésének megakadályozása
 érdekében szükséges 0,103 Mrd Ft átcsoportosítása a 6.7 Leromlott Városi területek rehabilitációja prioritás felhasználható keretösszegére.</t>
  </si>
  <si>
    <t>Az ITS részét képező Anti-szegregációs tervben Salgótarján területén KSH adatok alapján
 meglehetősen sok, 7 szegregátum és 5 szegregációval veszélyeztetett terület került beazonosításra, ami lakosság több, mint 10 %-át érinti. Az elmúlt évek tendenciáit figyelembe véve új szegregátumok kialakulása vagy a jelenlegi szegregátum kiterjedése valószínűsíthető. Valamennyi szegregált területen indokolt lenne a beavatkozás, amelyre a jelenleg meglévő forrás nem elegendő.</t>
  </si>
  <si>
    <t>Salgótarján Megyei Jogú Város Önkormányzata</t>
  </si>
  <si>
    <t>Csokonai út felújítása</t>
  </si>
  <si>
    <t>Karancs, Bányász út felújítása</t>
  </si>
  <si>
    <t>Turizmusfejlesztés</t>
  </si>
  <si>
    <t xml:space="preserve">Mackóvár Központi Óvoda fejlesztése és bölcsőde kialakítása
</t>
  </si>
  <si>
    <t>Gyermekkert Tagóvoda felújítása és bölcsőde kialakítása</t>
  </si>
  <si>
    <t>Baglyasi Tagóvoda felújítása és Körúti Tagóvoda nyílászáróinak cseréje</t>
  </si>
  <si>
    <t>Hétszínvirág Tagóvoda felújítása</t>
  </si>
  <si>
    <t>Vadvirág Tagóvoda felújítása</t>
  </si>
  <si>
    <t>Pitypang Tagóvoda felújítása</t>
  </si>
  <si>
    <t>Beszterce tér felújítása</t>
  </si>
  <si>
    <t>Nagymező út - Kálmán Imre út közötti terület vízrendezése</t>
  </si>
  <si>
    <t>Salgótarjáni Paic és Csarnok épületének felújítása</t>
  </si>
  <si>
    <t>Rekreációs területek kialakítása</t>
  </si>
  <si>
    <t>Eszközfejlesztése a salgótarjáni bölcsődékben</t>
  </si>
  <si>
    <t xml:space="preserve"> 
Salgótarján észak-dél irányú kerékpárút építésének IV. üteme</t>
  </si>
  <si>
    <t>Bátki József Közösségi Ház felújítása</t>
  </si>
  <si>
    <t>Gerelyes Endre Művelődési Ház felújítása</t>
  </si>
  <si>
    <t>Mackóvár Központi Óvoda energetikai fejlesztése</t>
  </si>
  <si>
    <t>Gyermekkert Tagóvoda energetikai fejlesztése</t>
  </si>
  <si>
    <t>Salgó úti városrehablitiáció</t>
  </si>
  <si>
    <t>Forgách telepi városrehabilitáció</t>
  </si>
  <si>
    <t>Foglalkoztatási Együttműködés Salgótarjánban</t>
  </si>
  <si>
    <t xml:space="preserve"> Társadalmi együttműködés erősítését szolgáló helyi szintű komplex programok (Salgó út)</t>
  </si>
  <si>
    <t xml:space="preserve"> Társadalmi együttműködés erősítését szolgáló helyi szintű komplex programok (Forgách telep)</t>
  </si>
  <si>
    <t>Salgótarján Ipari területeinek infrastruktúra fejlesztése</t>
  </si>
  <si>
    <t>Vásártéri Orvosi rendelő kialakítása</t>
  </si>
  <si>
    <t>Acélgyári úti orvosi rendelő kialakítása</t>
  </si>
  <si>
    <t>Pszichiátriai és szenvedély betegek nappali ellátása</t>
  </si>
  <si>
    <t>Egészszégügyi alapellátás fejlesztése</t>
  </si>
  <si>
    <t>Kerékpárúthálózat fejlesztése</t>
  </si>
  <si>
    <t>Az önkormányzat által generált projektek és azok forrásigénye kimerítik Salgóarján számára megítélt forráskeretet</t>
  </si>
  <si>
    <t>A forrásarányosan elvárt célérték reálisan nem vállalható.</t>
  </si>
  <si>
    <t>A korábbi ITP elkészítésekor kiadott indikátor adatlap lehetőséget biztosított arra, hogy mindenfajta beavatkozáshoz kapcsolódóan az érintett ipari park egész területét bele lehessen számítani az indikátor értékébe. Erre a jelenleg hatályos indikátor adatlap már nem ad lehetőséget, így csökkenteni szükséges arra a területre, amely az általunk tervezett útfejlesztéssel közvetlenül érintett.</t>
  </si>
  <si>
    <t>Az eredeti Itp elkészítésekor még nem volt ismert a felhívás szakmai tartalma, ezután látszódott, hogy lakófunkciót erősítő tevékenység kizárólag a szegregáltum területén valósítható meg. A 2018-ig megvalósítható pályázat olyan területre irányul, melyen rossz állpotú - elsősorban  bontásra ítélt - ingatlanok találhatók, így a forrásarányos célérték teljesítése is bizonytalan, de eleget téve az elvárásoknak ezt az értéket szerepeltetjük.</t>
  </si>
  <si>
    <t>Tekintettel a pályázati felhívások csúszása miatt az eredetileg tervezett projektekből csak 1 db projket előkészítésére és benyújtására nyílt lehetőségünk, így ennek a várható indikátorát szerepeltettük, mely a forrásarányos célértéktől jóval magasabb.</t>
  </si>
  <si>
    <t xml:space="preserve">A 114 fő célérték a Kormányhatározatban előírtak miatt lett vállalva, azonban már az eredeti ITP elkészítésekor is jeleztük, hogy Önkormányzatunk részéről ez nem teljesíthető. Salgótarján városban 2014. évben került átadásra egy 52 férőhelyes bölcsőde, így ezen szolgáltatási kör bővítését – a lehetőségekhez és igényekhez igazodva mimimális férőhelyszám bővítéssel – óvodákban kialakítandó bölcsődei csoportok létrehozásával tervezzük megvalósítani. </t>
  </si>
  <si>
    <t>Balassi Bálint Megyei Könyvtár energetikai korszerűsítése</t>
  </si>
</sst>
</file>

<file path=xl/styles.xml><?xml version="1.0" encoding="utf-8"?>
<styleSheet xmlns="http://schemas.openxmlformats.org/spreadsheetml/2006/main">
  <numFmts count="3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40E]yyyy\.\ mmmm\ d\."/>
    <numFmt numFmtId="165" formatCode="0.0"/>
    <numFmt numFmtId="166" formatCode="0.000"/>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
    <numFmt numFmtId="179" formatCode="0.00000"/>
    <numFmt numFmtId="180" formatCode="0.0000"/>
    <numFmt numFmtId="181" formatCode="0.0000000"/>
    <numFmt numFmtId="182" formatCode="0.00000000"/>
    <numFmt numFmtId="183" formatCode="&quot;Igen&quot;;&quot;Igen&quot;;&quot;Nem&quot;"/>
    <numFmt numFmtId="184" formatCode="&quot;Igaz&quot;;&quot;Igaz&quot;;&quot;Hamis&quot;"/>
    <numFmt numFmtId="185" formatCode="&quot;Be&quot;;&quot;Be&quot;;&quot;Ki&quot;"/>
    <numFmt numFmtId="186" formatCode="[$€-2]\ #\ ##,000_);[Red]\([$€-2]\ #\ ##,000\)"/>
    <numFmt numFmtId="187" formatCode="0.000000000"/>
    <numFmt numFmtId="188" formatCode="0.0000000000"/>
    <numFmt numFmtId="189" formatCode="_(* #,##0.00_);_(* \(#,##0.00\);_(* &quot;-&quot;??_);_(@_)"/>
    <numFmt numFmtId="190" formatCode="#,##0.000\ &quot;Ft&quot;"/>
    <numFmt numFmtId="191" formatCode="#,##0.000"/>
    <numFmt numFmtId="192" formatCode="[$¥€-2]\ #\ ##,000_);[Red]\([$€-2]\ #\ ##,000\)"/>
  </numFmts>
  <fonts count="75">
    <font>
      <sz val="11"/>
      <color theme="1"/>
      <name val="Calibri"/>
      <family val="2"/>
    </font>
    <font>
      <sz val="11"/>
      <color indexed="8"/>
      <name val="Calibri"/>
      <family val="2"/>
    </font>
    <font>
      <sz val="9"/>
      <color indexed="8"/>
      <name val="Arial"/>
      <family val="2"/>
    </font>
    <font>
      <vertAlign val="subscript"/>
      <sz val="9"/>
      <color indexed="8"/>
      <name val="Arial"/>
      <family val="2"/>
    </font>
    <font>
      <vertAlign val="superscript"/>
      <sz val="10"/>
      <color indexed="8"/>
      <name val="Arial"/>
      <family val="2"/>
    </font>
    <font>
      <sz val="11"/>
      <name val="Calibri"/>
      <family val="2"/>
    </font>
    <font>
      <b/>
      <sz val="11"/>
      <name val="Calibri"/>
      <family val="2"/>
    </font>
    <font>
      <sz val="12"/>
      <color indexed="8"/>
      <name val="Calibri"/>
      <family val="2"/>
    </font>
    <font>
      <b/>
      <sz val="11"/>
      <color indexed="10"/>
      <name val="Calibri"/>
      <family val="2"/>
    </font>
    <font>
      <sz val="11"/>
      <color indexed="10"/>
      <name val="Calibri"/>
      <family val="2"/>
    </font>
    <font>
      <sz val="9"/>
      <name val="Tahoma"/>
      <family val="0"/>
    </font>
    <font>
      <b/>
      <sz val="9"/>
      <name val="Tahoma"/>
      <family val="0"/>
    </font>
    <font>
      <sz val="10"/>
      <color indexed="8"/>
      <name val="Calibri"/>
      <family val="0"/>
    </font>
    <font>
      <sz val="9.2"/>
      <color indexed="8"/>
      <name val="Calibri"/>
      <family val="0"/>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u val="single"/>
      <sz val="11"/>
      <color indexed="12"/>
      <name val="Calibri"/>
      <family val="2"/>
    </font>
    <font>
      <sz val="11"/>
      <color indexed="52"/>
      <name val="Calibri"/>
      <family val="2"/>
    </font>
    <font>
      <sz val="11"/>
      <color indexed="17"/>
      <name val="Calibri"/>
      <family val="2"/>
    </font>
    <font>
      <b/>
      <sz val="11"/>
      <color indexed="63"/>
      <name val="Calibri"/>
      <family val="2"/>
    </font>
    <font>
      <u val="single"/>
      <sz val="11"/>
      <color indexed="20"/>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4"/>
      <color indexed="8"/>
      <name val="Calibri"/>
      <family val="2"/>
    </font>
    <font>
      <sz val="10"/>
      <color indexed="8"/>
      <name val="Arial"/>
      <family val="2"/>
    </font>
    <font>
      <i/>
      <sz val="11"/>
      <color indexed="10"/>
      <name val="Calibri"/>
      <family val="2"/>
    </font>
    <font>
      <b/>
      <sz val="12"/>
      <color indexed="8"/>
      <name val="Calibri"/>
      <family val="2"/>
    </font>
    <font>
      <b/>
      <sz val="16"/>
      <color indexed="8"/>
      <name val="Calibri"/>
      <family val="2"/>
    </font>
    <font>
      <b/>
      <sz val="14"/>
      <color indexed="10"/>
      <name val="Calibri"/>
      <family val="2"/>
    </font>
    <font>
      <b/>
      <sz val="10"/>
      <color indexed="8"/>
      <name val="Calibri"/>
      <family val="2"/>
    </font>
    <font>
      <sz val="14"/>
      <color indexed="8"/>
      <name val="Calibri"/>
      <family val="2"/>
    </font>
    <font>
      <b/>
      <sz val="10"/>
      <color indexed="8"/>
      <name val="Arial"/>
      <family val="2"/>
    </font>
    <font>
      <sz val="14"/>
      <name val="Calibri"/>
      <family val="2"/>
    </font>
    <font>
      <b/>
      <sz val="18"/>
      <color indexed="8"/>
      <name val="Calibri"/>
      <family val="0"/>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1"/>
      <color theme="10"/>
      <name val="Calibri"/>
      <family val="2"/>
    </font>
    <font>
      <sz val="11"/>
      <color rgb="FFFA7D00"/>
      <name val="Calibri"/>
      <family val="2"/>
    </font>
    <font>
      <sz val="11"/>
      <color rgb="FF006100"/>
      <name val="Calibri"/>
      <family val="2"/>
    </font>
    <font>
      <b/>
      <sz val="11"/>
      <color rgb="FF3F3F3F"/>
      <name val="Calibri"/>
      <family val="2"/>
    </font>
    <font>
      <u val="single"/>
      <sz val="11"/>
      <color theme="11"/>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4"/>
      <color theme="1"/>
      <name val="Calibri"/>
      <family val="2"/>
    </font>
    <font>
      <sz val="10"/>
      <color theme="1"/>
      <name val="Arial"/>
      <family val="2"/>
    </font>
    <font>
      <sz val="12"/>
      <color theme="1"/>
      <name val="Calibri"/>
      <family val="2"/>
    </font>
    <font>
      <i/>
      <sz val="11"/>
      <color rgb="FFFF0000"/>
      <name val="Calibri"/>
      <family val="2"/>
    </font>
    <font>
      <b/>
      <sz val="12"/>
      <color theme="1"/>
      <name val="Calibri"/>
      <family val="2"/>
    </font>
    <font>
      <sz val="11"/>
      <color rgb="FF000000"/>
      <name val="Calibri"/>
      <family val="2"/>
    </font>
    <font>
      <b/>
      <sz val="16"/>
      <color theme="1"/>
      <name val="Calibri"/>
      <family val="2"/>
    </font>
    <font>
      <b/>
      <sz val="11"/>
      <color rgb="FFFF0000"/>
      <name val="Calibri"/>
      <family val="2"/>
    </font>
    <font>
      <b/>
      <sz val="14"/>
      <color rgb="FFFF0000"/>
      <name val="Calibri"/>
      <family val="2"/>
    </font>
    <font>
      <b/>
      <sz val="14"/>
      <color rgb="FF000000"/>
      <name val="Calibri"/>
      <family val="2"/>
    </font>
    <font>
      <b/>
      <sz val="10"/>
      <color rgb="FF000000"/>
      <name val="Calibri"/>
      <family val="2"/>
    </font>
    <font>
      <sz val="14"/>
      <color theme="1"/>
      <name val="Calibri"/>
      <family val="2"/>
    </font>
    <font>
      <b/>
      <sz val="10"/>
      <color theme="1"/>
      <name val="Calibri"/>
      <family val="2"/>
    </font>
    <font>
      <b/>
      <sz val="10"/>
      <color theme="1"/>
      <name val="Arial"/>
      <family val="2"/>
    </font>
    <font>
      <b/>
      <sz val="8"/>
      <name val="Calibri"/>
      <family val="2"/>
    </font>
  </fonts>
  <fills count="45">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theme="3" tint="0.5999600291252136"/>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theme="3" tint="0.7999799847602844"/>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style="thin"/>
      <top>
        <color indexed="63"/>
      </top>
      <bottom style="thin"/>
    </border>
    <border>
      <left style="thin"/>
      <right style="thin"/>
      <top style="thin"/>
      <bottom style="medium"/>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thin"/>
      <right style="medium"/>
      <top style="medium"/>
      <bottom style="medium"/>
    </border>
    <border>
      <left>
        <color indexed="63"/>
      </left>
      <right style="thin"/>
      <top>
        <color indexed="63"/>
      </top>
      <bottom>
        <color indexed="63"/>
      </bottom>
    </border>
    <border>
      <left style="medium"/>
      <right style="thin"/>
      <top style="thin"/>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style="medium"/>
    </border>
    <border>
      <left style="medium"/>
      <right style="medium"/>
      <top>
        <color indexed="63"/>
      </top>
      <bottom style="thin"/>
    </border>
    <border>
      <left>
        <color indexed="63"/>
      </left>
      <right>
        <color indexed="63"/>
      </right>
      <top>
        <color indexed="63"/>
      </top>
      <bottom style="thin"/>
    </border>
    <border>
      <left style="medium"/>
      <right style="thin"/>
      <top>
        <color indexed="63"/>
      </top>
      <bottom style="thin"/>
    </border>
    <border>
      <left>
        <color indexed="63"/>
      </left>
      <right style="thin"/>
      <top>
        <color indexed="63"/>
      </top>
      <bottom style="thin"/>
    </border>
    <border>
      <left style="medium"/>
      <right style="medium"/>
      <top style="medium"/>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color indexed="63"/>
      </left>
      <right style="thin"/>
      <top style="medium"/>
      <bottom style="medium"/>
    </border>
    <border>
      <left style="medium"/>
      <right style="medium"/>
      <top style="medium"/>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ck"/>
      <right style="thin"/>
      <top style="thick"/>
      <bottom style="thick"/>
    </border>
    <border>
      <left style="thin"/>
      <right style="thin"/>
      <top style="thick"/>
      <bottom style="thick"/>
    </border>
    <border>
      <left style="thin"/>
      <right style="thick"/>
      <top style="thick"/>
      <bottom style="thick"/>
    </border>
    <border>
      <left style="thin"/>
      <right style="thin"/>
      <top>
        <color indexed="63"/>
      </top>
      <bottom>
        <color indexed="63"/>
      </bottom>
    </border>
    <border>
      <left style="thin"/>
      <right>
        <color indexed="63"/>
      </right>
      <top style="thin"/>
      <bottom>
        <color indexed="63"/>
      </bottom>
    </border>
    <border>
      <left/>
      <right style="thin"/>
      <top style="thin"/>
      <bottom/>
    </border>
    <border>
      <left>
        <color indexed="63"/>
      </left>
      <right>
        <color indexed="63"/>
      </right>
      <top style="medium"/>
      <bottom style="thin"/>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0" fillId="28" borderId="7" applyNumberFormat="0" applyFont="0" applyAlignment="0" applyProtection="0"/>
    <xf numFmtId="0" fontId="52" fillId="29" borderId="0" applyNumberFormat="0" applyBorder="0" applyAlignment="0" applyProtection="0"/>
    <xf numFmtId="0" fontId="53" fillId="30" borderId="8"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58" fillId="32" borderId="0" applyNumberFormat="0" applyBorder="0" applyAlignment="0" applyProtection="0"/>
    <xf numFmtId="0" fontId="59" fillId="30" borderId="1" applyNumberFormat="0" applyAlignment="0" applyProtection="0"/>
    <xf numFmtId="9" fontId="0" fillId="0" borderId="0" applyFont="0" applyFill="0" applyBorder="0" applyAlignment="0" applyProtection="0"/>
  </cellStyleXfs>
  <cellXfs count="321">
    <xf numFmtId="0" fontId="0" fillId="0" borderId="0" xfId="0" applyFont="1" applyAlignment="1">
      <alignment/>
    </xf>
    <xf numFmtId="0" fontId="56" fillId="0" borderId="0" xfId="0" applyFont="1" applyAlignment="1">
      <alignment/>
    </xf>
    <xf numFmtId="0" fontId="0" fillId="0" borderId="0" xfId="0" applyAlignment="1">
      <alignment horizontal="center" vertical="center" wrapText="1"/>
    </xf>
    <xf numFmtId="0" fontId="5" fillId="33" borderId="10" xfId="0" applyFont="1" applyFill="1" applyBorder="1" applyAlignment="1">
      <alignment vertical="center" wrapText="1"/>
    </xf>
    <xf numFmtId="10" fontId="6" fillId="20" borderId="10" xfId="0" applyNumberFormat="1" applyFont="1" applyFill="1" applyBorder="1" applyAlignment="1">
      <alignment vertical="center" wrapText="1"/>
    </xf>
    <xf numFmtId="0" fontId="56" fillId="34" borderId="10" xfId="0" applyFont="1" applyFill="1" applyBorder="1" applyAlignment="1">
      <alignment horizontal="center" vertical="center" wrapText="1"/>
    </xf>
    <xf numFmtId="0" fontId="60" fillId="35" borderId="10" xfId="0" applyFont="1" applyFill="1" applyBorder="1" applyAlignment="1">
      <alignment vertical="center" wrapText="1"/>
    </xf>
    <xf numFmtId="0" fontId="0" fillId="0" borderId="0" xfId="0" applyAlignment="1">
      <alignment vertical="center"/>
    </xf>
    <xf numFmtId="0" fontId="0" fillId="0" borderId="0" xfId="0" applyBorder="1" applyAlignment="1">
      <alignment/>
    </xf>
    <xf numFmtId="0" fontId="0" fillId="0" borderId="0" xfId="0" applyBorder="1" applyAlignment="1">
      <alignment horizontal="center" vertical="center"/>
    </xf>
    <xf numFmtId="10" fontId="0" fillId="0" borderId="0" xfId="0" applyNumberFormat="1" applyFill="1" applyBorder="1" applyAlignment="1">
      <alignment horizontal="center" vertical="center"/>
    </xf>
    <xf numFmtId="0" fontId="0" fillId="0" borderId="0" xfId="0" applyNumberFormat="1" applyFill="1" applyBorder="1" applyAlignment="1">
      <alignment horizontal="center" vertical="center"/>
    </xf>
    <xf numFmtId="10" fontId="0" fillId="0" borderId="0" xfId="0" applyNumberFormat="1" applyFill="1" applyBorder="1" applyAlignment="1">
      <alignment/>
    </xf>
    <xf numFmtId="10" fontId="0" fillId="0" borderId="0" xfId="0" applyNumberFormat="1" applyBorder="1" applyAlignment="1">
      <alignment/>
    </xf>
    <xf numFmtId="166" fontId="0" fillId="36" borderId="10" xfId="0" applyNumberFormat="1" applyFill="1" applyBorder="1" applyAlignment="1">
      <alignment horizontal="center" vertical="center"/>
    </xf>
    <xf numFmtId="166" fontId="0" fillId="36" borderId="11" xfId="0" applyNumberFormat="1" applyFill="1" applyBorder="1" applyAlignment="1">
      <alignment horizontal="center" vertical="center"/>
    </xf>
    <xf numFmtId="0" fontId="60" fillId="35" borderId="12" xfId="0" applyFont="1" applyFill="1" applyBorder="1" applyAlignment="1">
      <alignment vertical="center" wrapText="1"/>
    </xf>
    <xf numFmtId="0" fontId="60" fillId="35" borderId="13" xfId="0" applyFont="1" applyFill="1" applyBorder="1" applyAlignment="1">
      <alignment vertical="center" wrapText="1"/>
    </xf>
    <xf numFmtId="43" fontId="61" fillId="36" borderId="10" xfId="46" applyNumberFormat="1" applyFont="1" applyFill="1" applyBorder="1" applyAlignment="1">
      <alignment horizontal="center" vertical="center" wrapText="1"/>
    </xf>
    <xf numFmtId="0" fontId="56" fillId="36"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5" fillId="37" borderId="10" xfId="0" applyFont="1" applyFill="1" applyBorder="1" applyAlignment="1">
      <alignment horizontal="center" vertical="center" wrapText="1"/>
    </xf>
    <xf numFmtId="166" fontId="62" fillId="21" borderId="10" xfId="0" applyNumberFormat="1" applyFont="1" applyFill="1" applyBorder="1" applyAlignment="1">
      <alignment horizontal="center" vertical="center"/>
    </xf>
    <xf numFmtId="0" fontId="5" fillId="0" borderId="10" xfId="0" applyFont="1" applyBorder="1" applyAlignment="1">
      <alignment horizontal="center" vertical="center" wrapText="1"/>
    </xf>
    <xf numFmtId="0" fontId="0" fillId="38" borderId="0" xfId="0" applyFill="1" applyAlignment="1">
      <alignment/>
    </xf>
    <xf numFmtId="0" fontId="0" fillId="38" borderId="0" xfId="0" applyFill="1" applyAlignment="1">
      <alignment horizontal="center" vertical="center" wrapText="1"/>
    </xf>
    <xf numFmtId="0" fontId="63" fillId="38" borderId="0" xfId="0" applyFont="1" applyFill="1" applyAlignment="1">
      <alignment horizontal="center" vertical="center" wrapText="1"/>
    </xf>
    <xf numFmtId="0" fontId="0" fillId="38" borderId="0" xfId="0" applyFill="1" applyBorder="1" applyAlignment="1">
      <alignment/>
    </xf>
    <xf numFmtId="0" fontId="49" fillId="38" borderId="14" xfId="0" applyFont="1" applyFill="1" applyBorder="1" applyAlignment="1">
      <alignment vertical="center" wrapText="1"/>
    </xf>
    <xf numFmtId="0" fontId="56" fillId="20" borderId="10" xfId="0" applyFont="1" applyFill="1" applyBorder="1" applyAlignment="1">
      <alignment horizontal="center" wrapText="1"/>
    </xf>
    <xf numFmtId="0" fontId="0" fillId="0" borderId="10" xfId="0" applyFont="1" applyBorder="1" applyAlignment="1">
      <alignment horizontal="center" vertical="center" wrapText="1"/>
    </xf>
    <xf numFmtId="0" fontId="60" fillId="35" borderId="10" xfId="0" applyFont="1" applyFill="1" applyBorder="1" applyAlignment="1">
      <alignment horizontal="left" vertical="center" wrapText="1"/>
    </xf>
    <xf numFmtId="0" fontId="0" fillId="38" borderId="13" xfId="0" applyFill="1" applyBorder="1" applyAlignment="1">
      <alignment/>
    </xf>
    <xf numFmtId="0" fontId="0" fillId="38" borderId="0" xfId="0" applyFill="1" applyBorder="1" applyAlignment="1">
      <alignment horizontal="center" vertical="center"/>
    </xf>
    <xf numFmtId="10" fontId="0" fillId="38" borderId="0" xfId="0" applyNumberFormat="1" applyFill="1" applyBorder="1" applyAlignment="1">
      <alignment horizontal="center" vertical="center"/>
    </xf>
    <xf numFmtId="0" fontId="0" fillId="38" borderId="0" xfId="0" applyNumberFormat="1" applyFill="1" applyBorder="1" applyAlignment="1">
      <alignment horizontal="center" vertical="center"/>
    </xf>
    <xf numFmtId="10" fontId="0" fillId="38" borderId="0" xfId="0" applyNumberFormat="1" applyFill="1" applyBorder="1" applyAlignment="1">
      <alignment/>
    </xf>
    <xf numFmtId="0" fontId="64" fillId="34" borderId="10" xfId="0" applyFont="1" applyFill="1" applyBorder="1" applyAlignment="1">
      <alignment horizontal="center" vertical="center" wrapText="1"/>
    </xf>
    <xf numFmtId="0" fontId="56" fillId="14" borderId="10" xfId="0" applyFont="1" applyFill="1" applyBorder="1" applyAlignment="1">
      <alignment horizontal="center" vertical="center"/>
    </xf>
    <xf numFmtId="10" fontId="56" fillId="34" borderId="10" xfId="0" applyNumberFormat="1" applyFont="1" applyFill="1" applyBorder="1" applyAlignment="1">
      <alignment horizontal="center" vertical="center" wrapText="1"/>
    </xf>
    <xf numFmtId="0" fontId="0" fillId="36" borderId="10" xfId="0" applyFill="1" applyBorder="1" applyAlignment="1">
      <alignment/>
    </xf>
    <xf numFmtId="0" fontId="56" fillId="36" borderId="10" xfId="0" applyFont="1" applyFill="1" applyBorder="1" applyAlignment="1">
      <alignment horizontal="center" vertical="center"/>
    </xf>
    <xf numFmtId="0" fontId="49" fillId="38" borderId="0" xfId="0" applyFont="1" applyFill="1" applyBorder="1" applyAlignment="1">
      <alignment horizontal="center" vertical="center"/>
    </xf>
    <xf numFmtId="0" fontId="0" fillId="38" borderId="0" xfId="0" applyNumberFormat="1" applyFill="1" applyBorder="1" applyAlignment="1">
      <alignment/>
    </xf>
    <xf numFmtId="0" fontId="0" fillId="38" borderId="0" xfId="0" applyFill="1" applyAlignment="1">
      <alignment horizontal="center" vertical="center"/>
    </xf>
    <xf numFmtId="0" fontId="65" fillId="0" borderId="10" xfId="0" applyFont="1" applyBorder="1" applyAlignment="1">
      <alignment horizontal="center" vertical="center" wrapText="1"/>
    </xf>
    <xf numFmtId="0" fontId="56" fillId="38" borderId="0" xfId="0" applyFont="1" applyFill="1" applyAlignment="1">
      <alignment horizontal="center" vertical="center" wrapText="1"/>
    </xf>
    <xf numFmtId="0" fontId="56" fillId="0" borderId="0" xfId="0" applyFont="1" applyAlignment="1">
      <alignment horizontal="center" vertical="center" wrapText="1"/>
    </xf>
    <xf numFmtId="0" fontId="56" fillId="0" borderId="10" xfId="0" applyFont="1" applyBorder="1" applyAlignment="1">
      <alignment horizontal="center" vertical="center" wrapText="1"/>
    </xf>
    <xf numFmtId="0" fontId="5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2" fontId="0" fillId="38" borderId="10" xfId="0" applyNumberFormat="1" applyFill="1" applyBorder="1" applyAlignment="1">
      <alignment horizontal="center" vertical="center"/>
    </xf>
    <xf numFmtId="2" fontId="0" fillId="0" borderId="10" xfId="0" applyNumberFormat="1" applyFill="1" applyBorder="1" applyAlignment="1">
      <alignment horizontal="center" vertical="center"/>
    </xf>
    <xf numFmtId="0" fontId="49" fillId="38" borderId="0" xfId="0" applyFont="1" applyFill="1" applyAlignment="1">
      <alignment horizontal="center" vertical="center" wrapText="1"/>
    </xf>
    <xf numFmtId="0" fontId="56" fillId="38" borderId="0" xfId="0" applyFont="1" applyFill="1" applyAlignment="1">
      <alignment/>
    </xf>
    <xf numFmtId="0" fontId="66" fillId="33" borderId="10" xfId="0" applyFont="1" applyFill="1" applyBorder="1" applyAlignment="1">
      <alignment horizontal="center" vertical="center" wrapText="1"/>
    </xf>
    <xf numFmtId="0" fontId="49" fillId="38" borderId="0" xfId="0" applyFont="1" applyFill="1" applyBorder="1" applyAlignment="1">
      <alignment vertical="center" wrapText="1"/>
    </xf>
    <xf numFmtId="0" fontId="0" fillId="38" borderId="0" xfId="0" applyFill="1" applyBorder="1" applyAlignment="1">
      <alignment horizontal="center" vertical="center" wrapText="1"/>
    </xf>
    <xf numFmtId="0" fontId="56" fillId="38" borderId="0" xfId="0" applyFont="1" applyFill="1" applyBorder="1" applyAlignment="1">
      <alignment horizontal="center" vertical="center" wrapText="1"/>
    </xf>
    <xf numFmtId="0" fontId="0" fillId="38" borderId="0" xfId="0" applyFill="1" applyAlignment="1" applyProtection="1">
      <alignment/>
      <protection locked="0"/>
    </xf>
    <xf numFmtId="0" fontId="0" fillId="0" borderId="0" xfId="0" applyAlignment="1" applyProtection="1">
      <alignment/>
      <protection locked="0"/>
    </xf>
    <xf numFmtId="0" fontId="0" fillId="38" borderId="14" xfId="0" applyFill="1" applyBorder="1" applyAlignment="1" applyProtection="1">
      <alignment horizontal="center" vertical="center" wrapText="1"/>
      <protection locked="0"/>
    </xf>
    <xf numFmtId="0" fontId="0" fillId="38" borderId="0" xfId="0" applyFill="1" applyBorder="1" applyAlignment="1" applyProtection="1">
      <alignment/>
      <protection locked="0"/>
    </xf>
    <xf numFmtId="0" fontId="0" fillId="38" borderId="0" xfId="0" applyFill="1" applyAlignment="1" applyProtection="1">
      <alignment horizontal="center" vertical="center"/>
      <protection locked="0"/>
    </xf>
    <xf numFmtId="0" fontId="0" fillId="38" borderId="0" xfId="0" applyFill="1" applyAlignment="1" applyProtection="1">
      <alignment vertical="center"/>
      <protection locked="0"/>
    </xf>
    <xf numFmtId="0" fontId="5" fillId="37" borderId="15"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56" fillId="34" borderId="10" xfId="0" applyFont="1" applyFill="1" applyBorder="1" applyAlignment="1" applyProtection="1">
      <alignment horizontal="center" wrapText="1"/>
      <protection locked="0"/>
    </xf>
    <xf numFmtId="0" fontId="56" fillId="39" borderId="10" xfId="0" applyFont="1" applyFill="1" applyBorder="1" applyAlignment="1" applyProtection="1">
      <alignment horizontal="center"/>
      <protection locked="0"/>
    </xf>
    <xf numFmtId="0" fontId="0" fillId="40" borderId="10" xfId="0" applyFill="1" applyBorder="1" applyAlignment="1" applyProtection="1">
      <alignment horizontal="center" vertical="center"/>
      <protection locked="0"/>
    </xf>
    <xf numFmtId="0" fontId="60" fillId="35" borderId="10" xfId="0" applyFont="1" applyFill="1" applyBorder="1" applyAlignment="1" applyProtection="1">
      <alignment vertical="center" wrapText="1"/>
      <protection/>
    </xf>
    <xf numFmtId="166" fontId="56" fillId="35" borderId="10" xfId="0" applyNumberFormat="1" applyFont="1" applyFill="1" applyBorder="1" applyAlignment="1" applyProtection="1">
      <alignment vertical="center"/>
      <protection/>
    </xf>
    <xf numFmtId="166" fontId="56" fillId="35" borderId="10" xfId="0" applyNumberFormat="1" applyFont="1" applyFill="1" applyBorder="1" applyAlignment="1" applyProtection="1">
      <alignment wrapText="1"/>
      <protection/>
    </xf>
    <xf numFmtId="166" fontId="56" fillId="36" borderId="10" xfId="0" applyNumberFormat="1" applyFont="1" applyFill="1" applyBorder="1" applyAlignment="1" applyProtection="1">
      <alignment/>
      <protection/>
    </xf>
    <xf numFmtId="0" fontId="56" fillId="14" borderId="15" xfId="0" applyFont="1" applyFill="1" applyBorder="1" applyAlignment="1">
      <alignment horizontal="center" vertical="center"/>
    </xf>
    <xf numFmtId="0" fontId="0" fillId="0" borderId="10" xfId="0" applyBorder="1" applyAlignment="1">
      <alignment horizontal="center" vertical="center" wrapText="1"/>
    </xf>
    <xf numFmtId="166" fontId="62" fillId="35" borderId="10" xfId="0" applyNumberFormat="1" applyFont="1" applyFill="1" applyBorder="1" applyAlignment="1">
      <alignment horizontal="center" vertical="center" wrapText="1"/>
    </xf>
    <xf numFmtId="166" fontId="62" fillId="35" borderId="10" xfId="0" applyNumberFormat="1" applyFont="1" applyFill="1" applyBorder="1" applyAlignment="1">
      <alignment horizontal="center" vertical="center"/>
    </xf>
    <xf numFmtId="0" fontId="0" fillId="41" borderId="10" xfId="0" applyFill="1" applyBorder="1" applyAlignment="1" applyProtection="1">
      <alignment horizontal="center" vertical="center"/>
      <protection locked="0"/>
    </xf>
    <xf numFmtId="2" fontId="0" fillId="36" borderId="11" xfId="0" applyNumberFormat="1" applyFill="1" applyBorder="1" applyAlignment="1">
      <alignment horizontal="center" vertical="center"/>
    </xf>
    <xf numFmtId="2" fontId="62" fillId="36" borderId="10" xfId="0" applyNumberFormat="1" applyFont="1" applyFill="1" applyBorder="1" applyAlignment="1">
      <alignment horizontal="center" vertical="center"/>
    </xf>
    <xf numFmtId="0" fontId="5" fillId="37" borderId="15" xfId="0" applyFont="1" applyFill="1" applyBorder="1" applyAlignment="1">
      <alignment horizontal="center" vertical="center" wrapText="1"/>
    </xf>
    <xf numFmtId="166" fontId="62" fillId="0" borderId="10" xfId="0" applyNumberFormat="1" applyFont="1" applyBorder="1" applyAlignment="1">
      <alignment horizontal="center" vertical="center"/>
    </xf>
    <xf numFmtId="0" fontId="56" fillId="34" borderId="10" xfId="0" applyNumberFormat="1" applyFont="1" applyFill="1" applyBorder="1" applyAlignment="1">
      <alignment horizontal="center" vertical="center" wrapText="1"/>
    </xf>
    <xf numFmtId="0" fontId="56" fillId="38" borderId="14" xfId="0" applyFont="1" applyFill="1" applyBorder="1" applyAlignment="1">
      <alignment horizontal="center" vertical="center" wrapText="1"/>
    </xf>
    <xf numFmtId="10" fontId="0" fillId="38" borderId="14" xfId="0" applyNumberFormat="1" applyFill="1" applyBorder="1" applyAlignment="1">
      <alignment/>
    </xf>
    <xf numFmtId="0" fontId="0" fillId="38" borderId="14" xfId="0" applyFill="1" applyBorder="1" applyAlignment="1">
      <alignment/>
    </xf>
    <xf numFmtId="0" fontId="56" fillId="38" borderId="0" xfId="0" applyFont="1" applyFill="1" applyBorder="1" applyAlignment="1">
      <alignment vertical="center"/>
    </xf>
    <xf numFmtId="0" fontId="0" fillId="0" borderId="0" xfId="0" applyFill="1" applyBorder="1" applyAlignment="1">
      <alignment/>
    </xf>
    <xf numFmtId="0" fontId="5" fillId="0"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166" fontId="56" fillId="36" borderId="10" xfId="0" applyNumberFormat="1" applyFont="1" applyFill="1" applyBorder="1" applyAlignment="1">
      <alignment horizontal="center" vertical="center"/>
    </xf>
    <xf numFmtId="0" fontId="5" fillId="0" borderId="0" xfId="0" applyFont="1" applyFill="1" applyBorder="1" applyAlignment="1">
      <alignment vertical="center" wrapText="1"/>
    </xf>
    <xf numFmtId="10" fontId="6" fillId="0" borderId="0" xfId="0" applyNumberFormat="1" applyFont="1" applyFill="1" applyBorder="1" applyAlignment="1">
      <alignment vertical="center" wrapText="1"/>
    </xf>
    <xf numFmtId="2" fontId="5" fillId="33" borderId="10" xfId="0" applyNumberFormat="1" applyFont="1" applyFill="1" applyBorder="1" applyAlignment="1">
      <alignment vertical="center" wrapText="1"/>
    </xf>
    <xf numFmtId="0" fontId="56" fillId="20" borderId="10" xfId="0" applyFont="1" applyFill="1" applyBorder="1" applyAlignment="1">
      <alignment horizontal="center" vertical="center" wrapText="1"/>
    </xf>
    <xf numFmtId="2" fontId="0" fillId="38" borderId="10" xfId="0" applyNumberFormat="1" applyFill="1" applyBorder="1" applyAlignment="1">
      <alignment horizontal="center" vertical="center" wrapText="1"/>
    </xf>
    <xf numFmtId="2" fontId="0" fillId="33" borderId="16" xfId="0" applyNumberFormat="1" applyFill="1" applyBorder="1" applyAlignment="1">
      <alignment horizontal="center" vertical="center"/>
    </xf>
    <xf numFmtId="2" fontId="0" fillId="35" borderId="10" xfId="0" applyNumberFormat="1" applyFill="1" applyBorder="1" applyAlignment="1">
      <alignment horizontal="center" vertical="center"/>
    </xf>
    <xf numFmtId="2" fontId="0" fillId="35" borderId="16" xfId="0" applyNumberFormat="1" applyFill="1" applyBorder="1" applyAlignment="1" applyProtection="1">
      <alignment horizontal="center" vertical="center"/>
      <protection/>
    </xf>
    <xf numFmtId="0" fontId="0" fillId="0" borderId="10" xfId="0" applyFont="1" applyFill="1" applyBorder="1" applyAlignment="1">
      <alignment horizontal="center" vertical="center" wrapText="1"/>
    </xf>
    <xf numFmtId="1" fontId="0" fillId="38" borderId="17" xfId="0" applyNumberFormat="1" applyFill="1" applyBorder="1" applyAlignment="1">
      <alignment horizontal="center" vertical="center" wrapText="1"/>
    </xf>
    <xf numFmtId="1" fontId="0" fillId="38" borderId="17" xfId="0" applyNumberFormat="1" applyFill="1" applyBorder="1" applyAlignment="1">
      <alignment horizontal="center" vertical="center"/>
    </xf>
    <xf numFmtId="0" fontId="49" fillId="0" borderId="0" xfId="0" applyFont="1" applyFill="1" applyBorder="1" applyAlignment="1">
      <alignment horizontal="center" vertical="center"/>
    </xf>
    <xf numFmtId="0" fontId="67" fillId="0" borderId="0" xfId="0" applyFont="1" applyFill="1" applyBorder="1" applyAlignment="1">
      <alignment horizontal="center" vertical="center" wrapText="1"/>
    </xf>
    <xf numFmtId="0" fontId="49" fillId="0" borderId="0" xfId="0" applyFont="1" applyFill="1" applyBorder="1" applyAlignment="1">
      <alignment wrapText="1"/>
    </xf>
    <xf numFmtId="0" fontId="67" fillId="0" borderId="0" xfId="0" applyFont="1" applyFill="1" applyBorder="1" applyAlignment="1">
      <alignment/>
    </xf>
    <xf numFmtId="2" fontId="67" fillId="0" borderId="0" xfId="0" applyNumberFormat="1" applyFont="1" applyFill="1" applyBorder="1" applyAlignment="1">
      <alignment horizontal="center" vertical="center"/>
    </xf>
    <xf numFmtId="10" fontId="67" fillId="0" borderId="0" xfId="0" applyNumberFormat="1" applyFont="1" applyFill="1" applyBorder="1" applyAlignment="1">
      <alignment horizontal="center" vertical="center"/>
    </xf>
    <xf numFmtId="2" fontId="49" fillId="0" borderId="0" xfId="0" applyNumberFormat="1" applyFont="1" applyFill="1" applyBorder="1" applyAlignment="1">
      <alignment horizontal="center" vertical="center"/>
    </xf>
    <xf numFmtId="2" fontId="68" fillId="0" borderId="0" xfId="0" applyNumberFormat="1" applyFont="1" applyFill="1" applyBorder="1" applyAlignment="1">
      <alignment horizontal="center" vertical="center"/>
    </xf>
    <xf numFmtId="2" fontId="49" fillId="0" borderId="0" xfId="0" applyNumberFormat="1" applyFont="1" applyFill="1" applyBorder="1" applyAlignment="1">
      <alignment vertical="center"/>
    </xf>
    <xf numFmtId="0" fontId="49" fillId="0" borderId="0" xfId="0" applyFont="1" applyFill="1" applyBorder="1" applyAlignment="1">
      <alignment vertical="center"/>
    </xf>
    <xf numFmtId="0" fontId="49" fillId="0" borderId="0" xfId="0" applyFont="1" applyFill="1" applyBorder="1" applyAlignment="1">
      <alignment/>
    </xf>
    <xf numFmtId="0" fontId="0" fillId="0" borderId="0" xfId="0" applyFill="1" applyBorder="1" applyAlignment="1">
      <alignment wrapText="1"/>
    </xf>
    <xf numFmtId="2" fontId="0" fillId="0" borderId="0" xfId="0" applyNumberFormat="1" applyFill="1" applyBorder="1" applyAlignment="1">
      <alignment horizontal="center" vertical="center"/>
    </xf>
    <xf numFmtId="10" fontId="0" fillId="42" borderId="10" xfId="0" applyNumberFormat="1" applyFill="1" applyBorder="1" applyAlignment="1">
      <alignment horizontal="center" vertical="center" wrapText="1"/>
    </xf>
    <xf numFmtId="0" fontId="0" fillId="42" borderId="10" xfId="0" applyFill="1" applyBorder="1" applyAlignment="1">
      <alignment horizontal="center" vertical="center" wrapText="1"/>
    </xf>
    <xf numFmtId="10" fontId="0" fillId="0" borderId="10" xfId="62" applyNumberFormat="1" applyFont="1" applyFill="1" applyBorder="1" applyAlignment="1">
      <alignment horizontal="center" vertical="center" wrapText="1"/>
    </xf>
    <xf numFmtId="2" fontId="0" fillId="0" borderId="10" xfId="0" applyNumberFormat="1" applyFill="1" applyBorder="1" applyAlignment="1">
      <alignment horizontal="center" vertical="center" wrapText="1"/>
    </xf>
    <xf numFmtId="0" fontId="0" fillId="42" borderId="16" xfId="0" applyFill="1" applyBorder="1" applyAlignment="1">
      <alignment horizontal="center" vertical="center" wrapText="1"/>
    </xf>
    <xf numFmtId="0" fontId="56" fillId="34" borderId="10" xfId="0" applyFont="1" applyFill="1" applyBorder="1" applyAlignment="1" applyProtection="1">
      <alignment horizontal="center"/>
      <protection locked="0"/>
    </xf>
    <xf numFmtId="0" fontId="0" fillId="43" borderId="10" xfId="0" applyFill="1" applyBorder="1" applyAlignment="1" applyProtection="1">
      <alignment horizontal="center" vertical="center"/>
      <protection locked="0"/>
    </xf>
    <xf numFmtId="0" fontId="0" fillId="0" borderId="18" xfId="0" applyFont="1" applyFill="1" applyBorder="1" applyAlignment="1">
      <alignment horizontal="center" vertical="center" wrapText="1"/>
    </xf>
    <xf numFmtId="0" fontId="0" fillId="38" borderId="10" xfId="0" applyFill="1" applyBorder="1" applyAlignment="1">
      <alignment horizontal="center" vertical="center" wrapText="1"/>
    </xf>
    <xf numFmtId="1" fontId="0" fillId="0" borderId="10" xfId="0" applyNumberFormat="1" applyFill="1" applyBorder="1" applyAlignment="1">
      <alignment horizontal="center" vertical="center"/>
    </xf>
    <xf numFmtId="190" fontId="0" fillId="36" borderId="16" xfId="62" applyNumberFormat="1" applyFont="1" applyFill="1" applyBorder="1" applyAlignment="1">
      <alignment horizontal="center" vertical="center"/>
    </xf>
    <xf numFmtId="190" fontId="0" fillId="36" borderId="15" xfId="0" applyNumberFormat="1" applyFill="1" applyBorder="1" applyAlignment="1">
      <alignment horizontal="center" vertical="center"/>
    </xf>
    <xf numFmtId="0" fontId="0" fillId="36" borderId="10" xfId="0" applyNumberFormat="1" applyFill="1" applyBorder="1" applyAlignment="1">
      <alignment horizontal="center" vertical="center"/>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ill="1" applyAlignment="1">
      <alignment/>
    </xf>
    <xf numFmtId="1" fontId="0" fillId="0" borderId="0" xfId="0" applyNumberFormat="1" applyFill="1" applyBorder="1" applyAlignment="1">
      <alignment horizontal="center" vertical="center" wrapText="1"/>
    </xf>
    <xf numFmtId="1" fontId="0" fillId="0" borderId="0" xfId="0" applyNumberFormat="1" applyFill="1" applyBorder="1" applyAlignment="1">
      <alignment horizontal="center" vertical="center"/>
    </xf>
    <xf numFmtId="0" fontId="0" fillId="0" borderId="0" xfId="0" applyFill="1" applyBorder="1" applyAlignment="1">
      <alignment horizontal="center"/>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56" fillId="20" borderId="21" xfId="0" applyFont="1" applyFill="1" applyBorder="1" applyAlignment="1">
      <alignment horizontal="center" wrapText="1"/>
    </xf>
    <xf numFmtId="0" fontId="56" fillId="20" borderId="22" xfId="0" applyFont="1" applyFill="1" applyBorder="1" applyAlignment="1">
      <alignment horizontal="center" vertical="center" wrapText="1"/>
    </xf>
    <xf numFmtId="0" fontId="0" fillId="36" borderId="10" xfId="0" applyFill="1" applyBorder="1" applyAlignment="1" applyProtection="1">
      <alignment/>
      <protection locked="0"/>
    </xf>
    <xf numFmtId="166" fontId="0" fillId="36" borderId="10" xfId="0" applyNumberFormat="1" applyFill="1" applyBorder="1" applyAlignment="1" applyProtection="1">
      <alignment/>
      <protection locked="0"/>
    </xf>
    <xf numFmtId="0" fontId="5" fillId="0" borderId="0" xfId="0" applyFont="1" applyFill="1" applyBorder="1" applyAlignment="1">
      <alignment vertical="center" wrapText="1"/>
    </xf>
    <xf numFmtId="49" fontId="0" fillId="44" borderId="10" xfId="0" applyNumberFormat="1" applyFill="1" applyBorder="1" applyAlignment="1">
      <alignment horizontal="center" vertical="center"/>
    </xf>
    <xf numFmtId="0" fontId="64" fillId="0" borderId="0" xfId="0" applyFont="1" applyFill="1" applyBorder="1" applyAlignment="1">
      <alignment horizontal="center" vertical="center" wrapText="1"/>
    </xf>
    <xf numFmtId="0" fontId="64" fillId="44" borderId="10" xfId="0" applyFont="1" applyFill="1" applyBorder="1" applyAlignment="1">
      <alignment horizontal="center" vertical="center" wrapText="1"/>
    </xf>
    <xf numFmtId="0" fontId="56" fillId="44" borderId="10" xfId="0" applyFont="1" applyFill="1" applyBorder="1" applyAlignment="1">
      <alignment horizontal="center" vertical="center" wrapText="1"/>
    </xf>
    <xf numFmtId="43" fontId="61" fillId="0" borderId="0" xfId="46" applyNumberFormat="1" applyFont="1" applyFill="1" applyBorder="1" applyAlignment="1">
      <alignment horizontal="center" vertical="center" wrapText="1"/>
    </xf>
    <xf numFmtId="166" fontId="0" fillId="0" borderId="0" xfId="0" applyNumberFormat="1" applyFill="1" applyBorder="1" applyAlignment="1">
      <alignment horizontal="center" vertical="center"/>
    </xf>
    <xf numFmtId="0" fontId="0" fillId="39" borderId="10" xfId="0" applyFill="1" applyBorder="1" applyAlignment="1">
      <alignment horizontal="center" vertical="center" wrapText="1"/>
    </xf>
    <xf numFmtId="10" fontId="0" fillId="44" borderId="10" xfId="0" applyNumberFormat="1" applyFill="1" applyBorder="1" applyAlignment="1">
      <alignment horizontal="center" vertical="center" wrapText="1"/>
    </xf>
    <xf numFmtId="166" fontId="0" fillId="0" borderId="10" xfId="0" applyNumberFormat="1" applyBorder="1" applyAlignment="1">
      <alignment horizontal="center" vertical="center"/>
    </xf>
    <xf numFmtId="0" fontId="0" fillId="44" borderId="10" xfId="0" applyFill="1" applyBorder="1" applyAlignment="1">
      <alignment horizontal="center" vertical="center" wrapText="1"/>
    </xf>
    <xf numFmtId="0" fontId="56" fillId="0" borderId="0" xfId="0" applyFont="1" applyFill="1" applyBorder="1" applyAlignment="1">
      <alignment horizontal="center" vertical="center"/>
    </xf>
    <xf numFmtId="2" fontId="62" fillId="0" borderId="0" xfId="0" applyNumberFormat="1" applyFont="1" applyFill="1" applyBorder="1" applyAlignment="1">
      <alignment horizontal="center" vertical="center"/>
    </xf>
    <xf numFmtId="0" fontId="62" fillId="0" borderId="0" xfId="0" applyNumberFormat="1" applyFont="1" applyFill="1" applyBorder="1" applyAlignment="1">
      <alignment horizontal="center" vertical="center"/>
    </xf>
    <xf numFmtId="166" fontId="62" fillId="0" borderId="10" xfId="0" applyNumberFormat="1" applyFont="1" applyBorder="1" applyAlignment="1">
      <alignment vertical="center"/>
    </xf>
    <xf numFmtId="166" fontId="62" fillId="21" borderId="10" xfId="0" applyNumberFormat="1" applyFont="1" applyFill="1" applyBorder="1" applyAlignment="1">
      <alignment vertical="center"/>
    </xf>
    <xf numFmtId="0" fontId="69" fillId="0" borderId="0" xfId="0" applyFont="1" applyFill="1" applyBorder="1" applyAlignment="1">
      <alignment horizontal="center" vertical="center" wrapText="1"/>
    </xf>
    <xf numFmtId="0" fontId="69"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vertical="center"/>
    </xf>
    <xf numFmtId="0" fontId="70" fillId="0" borderId="0" xfId="0" applyFont="1" applyFill="1" applyBorder="1" applyAlignment="1">
      <alignment vertical="center" wrapText="1"/>
    </xf>
    <xf numFmtId="0" fontId="56" fillId="44" borderId="10" xfId="0" applyFont="1" applyFill="1" applyBorder="1" applyAlignment="1">
      <alignment vertical="center"/>
    </xf>
    <xf numFmtId="0" fontId="56" fillId="44" borderId="10" xfId="0" applyFont="1" applyFill="1" applyBorder="1" applyAlignment="1">
      <alignment vertical="center" wrapText="1"/>
    </xf>
    <xf numFmtId="0" fontId="66" fillId="0" borderId="0" xfId="0" applyFont="1" applyFill="1" applyBorder="1" applyAlignment="1">
      <alignment vertical="center" wrapText="1"/>
    </xf>
    <xf numFmtId="0" fontId="0" fillId="0" borderId="0" xfId="0" applyFill="1" applyBorder="1" applyAlignment="1">
      <alignment vertical="center"/>
    </xf>
    <xf numFmtId="166" fontId="71" fillId="0" borderId="0" xfId="0" applyNumberFormat="1" applyFont="1" applyFill="1" applyBorder="1" applyAlignment="1">
      <alignment horizontal="center" vertical="center"/>
    </xf>
    <xf numFmtId="0" fontId="0" fillId="0" borderId="0" xfId="0" applyFill="1" applyBorder="1" applyAlignment="1" applyProtection="1">
      <alignment horizontal="center" vertical="center"/>
      <protection locked="0"/>
    </xf>
    <xf numFmtId="0" fontId="60" fillId="0" borderId="0" xfId="0" applyFont="1" applyFill="1" applyBorder="1" applyAlignment="1" applyProtection="1">
      <alignment horizontal="center" vertical="center" wrapText="1"/>
      <protection locked="0"/>
    </xf>
    <xf numFmtId="0" fontId="56" fillId="0" borderId="0" xfId="0" applyFont="1" applyFill="1" applyBorder="1" applyAlignment="1" applyProtection="1">
      <alignment horizontal="center" vertical="center" wrapText="1"/>
      <protection/>
    </xf>
    <xf numFmtId="0" fontId="0" fillId="0" borderId="0" xfId="0" applyFill="1" applyBorder="1" applyAlignment="1" applyProtection="1">
      <alignment/>
      <protection locked="0"/>
    </xf>
    <xf numFmtId="0" fontId="72" fillId="0" borderId="0" xfId="0" applyFont="1" applyFill="1" applyBorder="1" applyAlignment="1">
      <alignment vertical="center" wrapText="1"/>
    </xf>
    <xf numFmtId="0" fontId="72" fillId="0" borderId="23" xfId="0" applyFont="1" applyFill="1" applyBorder="1" applyAlignment="1">
      <alignment vertical="center" wrapText="1"/>
    </xf>
    <xf numFmtId="166" fontId="56" fillId="36" borderId="10" xfId="0" applyNumberFormat="1" applyFont="1" applyFill="1" applyBorder="1" applyAlignment="1">
      <alignment horizontal="center" vertical="center" wrapText="1"/>
    </xf>
    <xf numFmtId="0" fontId="64" fillId="35" borderId="10" xfId="0" applyFont="1" applyFill="1" applyBorder="1" applyAlignment="1">
      <alignment vertical="center" wrapText="1"/>
    </xf>
    <xf numFmtId="0" fontId="0" fillId="38" borderId="0" xfId="0" applyNumberFormat="1" applyFill="1" applyBorder="1" applyAlignment="1">
      <alignment/>
    </xf>
    <xf numFmtId="0" fontId="60" fillId="38" borderId="0" xfId="0" applyFont="1" applyFill="1" applyBorder="1" applyAlignment="1">
      <alignment vertical="center" wrapText="1"/>
    </xf>
    <xf numFmtId="0" fontId="56" fillId="38" borderId="0" xfId="0" applyFont="1" applyFill="1" applyAlignment="1">
      <alignment horizontal="center" vertical="center"/>
    </xf>
    <xf numFmtId="0" fontId="64" fillId="34" borderId="10" xfId="0" applyFont="1" applyFill="1" applyBorder="1" applyAlignment="1">
      <alignment horizontal="center" vertical="center"/>
    </xf>
    <xf numFmtId="0" fontId="0" fillId="38" borderId="0" xfId="0" applyFill="1" applyAlignment="1">
      <alignment vertical="center"/>
    </xf>
    <xf numFmtId="0" fontId="56" fillId="44" borderId="16" xfId="0" applyFont="1" applyFill="1" applyBorder="1" applyAlignment="1">
      <alignment vertical="center"/>
    </xf>
    <xf numFmtId="0" fontId="0" fillId="44" borderId="10" xfId="0" applyFill="1" applyBorder="1" applyAlignment="1">
      <alignment vertical="center"/>
    </xf>
    <xf numFmtId="0" fontId="0" fillId="41" borderId="10" xfId="0" applyFill="1" applyBorder="1" applyAlignment="1">
      <alignment/>
    </xf>
    <xf numFmtId="1" fontId="0" fillId="38" borderId="10" xfId="0" applyNumberFormat="1" applyFill="1" applyBorder="1" applyAlignment="1">
      <alignment horizontal="center" vertical="center" wrapText="1"/>
    </xf>
    <xf numFmtId="1" fontId="0" fillId="38" borderId="10" xfId="0" applyNumberFormat="1" applyFill="1" applyBorder="1" applyAlignment="1">
      <alignment horizontal="center" vertical="center"/>
    </xf>
    <xf numFmtId="0" fontId="0" fillId="0" borderId="1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5" fillId="0" borderId="24"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ont="1" applyFill="1" applyBorder="1" applyAlignment="1">
      <alignment horizontal="center" vertical="center" wrapText="1"/>
    </xf>
    <xf numFmtId="2" fontId="0" fillId="38" borderId="16" xfId="0" applyNumberFormat="1" applyFill="1" applyBorder="1" applyAlignment="1">
      <alignment horizontal="center" vertical="center" wrapText="1"/>
    </xf>
    <xf numFmtId="0" fontId="0" fillId="0" borderId="31" xfId="0" applyFont="1" applyFill="1" applyBorder="1" applyAlignment="1">
      <alignment horizontal="center" vertical="center" wrapText="1"/>
    </xf>
    <xf numFmtId="2" fontId="0" fillId="38" borderId="16" xfId="0" applyNumberFormat="1" applyFill="1" applyBorder="1" applyAlignment="1">
      <alignment horizontal="center" vertical="center"/>
    </xf>
    <xf numFmtId="0" fontId="56" fillId="20" borderId="32" xfId="0" applyFont="1" applyFill="1" applyBorder="1" applyAlignment="1">
      <alignment horizontal="center" vertical="center" wrapText="1"/>
    </xf>
    <xf numFmtId="0" fontId="56" fillId="20" borderId="33" xfId="0" applyFont="1" applyFill="1" applyBorder="1" applyAlignment="1">
      <alignment horizontal="center" vertical="center" wrapText="1"/>
    </xf>
    <xf numFmtId="0" fontId="56" fillId="20" borderId="34" xfId="0" applyFont="1" applyFill="1" applyBorder="1" applyAlignment="1">
      <alignment horizontal="center" vertical="center" wrapText="1"/>
    </xf>
    <xf numFmtId="0" fontId="56" fillId="20" borderId="35" xfId="0" applyFont="1" applyFill="1" applyBorder="1" applyAlignment="1">
      <alignment horizontal="center" vertical="center" wrapText="1"/>
    </xf>
    <xf numFmtId="0" fontId="56" fillId="20" borderId="36" xfId="0" applyFont="1" applyFill="1" applyBorder="1" applyAlignment="1">
      <alignment horizontal="center" vertical="center" wrapText="1"/>
    </xf>
    <xf numFmtId="0" fontId="56" fillId="34" borderId="37" xfId="0" applyFont="1" applyFill="1" applyBorder="1" applyAlignment="1">
      <alignment horizontal="center" vertical="center" wrapText="1"/>
    </xf>
    <xf numFmtId="0" fontId="0" fillId="0" borderId="12" xfId="0" applyFill="1" applyBorder="1" applyAlignment="1">
      <alignment horizontal="center" vertical="center" wrapText="1"/>
    </xf>
    <xf numFmtId="0" fontId="5" fillId="0" borderId="12" xfId="0" applyFont="1" applyFill="1" applyBorder="1" applyAlignment="1">
      <alignment horizontal="center" vertical="center" wrapText="1"/>
    </xf>
    <xf numFmtId="2" fontId="5" fillId="0" borderId="12" xfId="0" applyNumberFormat="1" applyFont="1" applyFill="1" applyBorder="1" applyAlignment="1">
      <alignment horizontal="center" vertical="center" wrapText="1"/>
    </xf>
    <xf numFmtId="0" fontId="56" fillId="0" borderId="12" xfId="0" applyFont="1" applyFill="1" applyBorder="1" applyAlignment="1">
      <alignment horizontal="center" vertical="center" wrapText="1"/>
    </xf>
    <xf numFmtId="2" fontId="0" fillId="0" borderId="12" xfId="0" applyNumberFormat="1" applyFill="1" applyBorder="1" applyAlignment="1">
      <alignment horizontal="center" vertical="center"/>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wrapText="1"/>
    </xf>
    <xf numFmtId="0" fontId="56" fillId="0" borderId="16" xfId="0" applyFont="1" applyFill="1" applyBorder="1" applyAlignment="1">
      <alignment horizontal="center" vertical="center" wrapText="1"/>
    </xf>
    <xf numFmtId="1" fontId="0" fillId="0" borderId="16" xfId="0" applyNumberFormat="1" applyFill="1" applyBorder="1" applyAlignment="1">
      <alignment horizontal="center" vertical="center"/>
    </xf>
    <xf numFmtId="43" fontId="73" fillId="0" borderId="0" xfId="46" applyNumberFormat="1" applyFont="1" applyFill="1" applyBorder="1" applyAlignment="1">
      <alignment horizontal="center" vertical="center" wrapText="1"/>
    </xf>
    <xf numFmtId="2" fontId="0" fillId="40" borderId="16" xfId="0" applyNumberFormat="1" applyFill="1" applyBorder="1" applyAlignment="1" applyProtection="1">
      <alignment horizontal="center" vertical="center"/>
      <protection locked="0"/>
    </xf>
    <xf numFmtId="166" fontId="62" fillId="40" borderId="10" xfId="0" applyNumberFormat="1" applyFont="1" applyFill="1" applyBorder="1" applyAlignment="1" applyProtection="1">
      <alignment horizontal="center" vertical="center" wrapText="1"/>
      <protection locked="0"/>
    </xf>
    <xf numFmtId="166" fontId="62" fillId="40" borderId="10" xfId="0" applyNumberFormat="1" applyFont="1" applyFill="1" applyBorder="1" applyAlignment="1" applyProtection="1">
      <alignment horizontal="center" vertical="center"/>
      <protection locked="0"/>
    </xf>
    <xf numFmtId="166" fontId="56" fillId="40" borderId="10" xfId="0" applyNumberFormat="1" applyFont="1" applyFill="1" applyBorder="1" applyAlignment="1" applyProtection="1">
      <alignment horizontal="center" vertical="center"/>
      <protection locked="0"/>
    </xf>
    <xf numFmtId="0" fontId="0" fillId="40" borderId="10" xfId="0" applyFill="1" applyBorder="1" applyAlignment="1" applyProtection="1">
      <alignment vertical="center"/>
      <protection locked="0"/>
    </xf>
    <xf numFmtId="2" fontId="0" fillId="40" borderId="38" xfId="0" applyNumberFormat="1" applyFill="1" applyBorder="1" applyAlignment="1" applyProtection="1">
      <alignment horizontal="center" vertical="center" wrapText="1"/>
      <protection locked="0"/>
    </xf>
    <xf numFmtId="2" fontId="0" fillId="40" borderId="39" xfId="0" applyNumberFormat="1" applyFill="1" applyBorder="1" applyAlignment="1" applyProtection="1">
      <alignment horizontal="center" vertical="center" wrapText="1"/>
      <protection locked="0"/>
    </xf>
    <xf numFmtId="1" fontId="0" fillId="40" borderId="39" xfId="0" applyNumberFormat="1" applyFill="1" applyBorder="1" applyAlignment="1" applyProtection="1">
      <alignment horizontal="center" vertical="center" wrapText="1"/>
      <protection locked="0"/>
    </xf>
    <xf numFmtId="1" fontId="0" fillId="40" borderId="40" xfId="0" applyNumberFormat="1" applyFill="1" applyBorder="1" applyAlignment="1" applyProtection="1">
      <alignment horizontal="center" vertical="center" wrapText="1"/>
      <protection locked="0"/>
    </xf>
    <xf numFmtId="2" fontId="0" fillId="40" borderId="38" xfId="0" applyNumberFormat="1" applyFill="1" applyBorder="1" applyAlignment="1" applyProtection="1">
      <alignment horizontal="center" vertical="center"/>
      <protection locked="0"/>
    </xf>
    <xf numFmtId="2" fontId="0" fillId="40" borderId="39" xfId="0" applyNumberFormat="1" applyFill="1" applyBorder="1" applyAlignment="1" applyProtection="1">
      <alignment horizontal="center" vertical="center"/>
      <protection locked="0"/>
    </xf>
    <xf numFmtId="1" fontId="0" fillId="40" borderId="39" xfId="0" applyNumberFormat="1" applyFill="1" applyBorder="1" applyAlignment="1" applyProtection="1">
      <alignment horizontal="center" vertical="center"/>
      <protection locked="0"/>
    </xf>
    <xf numFmtId="1" fontId="0" fillId="40" borderId="40" xfId="0" applyNumberFormat="1" applyFill="1" applyBorder="1" applyAlignment="1" applyProtection="1">
      <alignment horizontal="center" vertical="center"/>
      <protection locked="0"/>
    </xf>
    <xf numFmtId="0" fontId="0" fillId="40" borderId="19" xfId="0" applyFill="1" applyBorder="1" applyAlignment="1" applyProtection="1">
      <alignment/>
      <protection locked="0"/>
    </xf>
    <xf numFmtId="0" fontId="0" fillId="40" borderId="20" xfId="0" applyFill="1" applyBorder="1" applyAlignment="1" applyProtection="1">
      <alignment/>
      <protection locked="0"/>
    </xf>
    <xf numFmtId="0" fontId="0" fillId="40" borderId="10" xfId="0" applyFill="1" applyBorder="1" applyAlignment="1" applyProtection="1">
      <alignment horizontal="center" vertical="center" wrapText="1"/>
      <protection locked="0"/>
    </xf>
    <xf numFmtId="0" fontId="0" fillId="40" borderId="10" xfId="0" applyFill="1" applyBorder="1" applyAlignment="1" applyProtection="1">
      <alignment vertical="center" wrapText="1"/>
      <protection locked="0"/>
    </xf>
    <xf numFmtId="0" fontId="0" fillId="40" borderId="0" xfId="0" applyFill="1" applyAlignment="1">
      <alignment vertical="center"/>
    </xf>
    <xf numFmtId="0" fontId="0" fillId="40" borderId="10" xfId="0" applyFill="1" applyBorder="1" applyAlignment="1">
      <alignment vertical="center"/>
    </xf>
    <xf numFmtId="191" fontId="0" fillId="44" borderId="10" xfId="0" applyNumberFormat="1" applyFill="1" applyBorder="1" applyAlignment="1">
      <alignment vertical="center"/>
    </xf>
    <xf numFmtId="191" fontId="0" fillId="41" borderId="10" xfId="0" applyNumberFormat="1" applyFill="1" applyBorder="1" applyAlignment="1">
      <alignment vertical="center"/>
    </xf>
    <xf numFmtId="0" fontId="0" fillId="40" borderId="12" xfId="0" applyFill="1" applyBorder="1" applyAlignment="1" applyProtection="1">
      <alignment horizontal="center" vertical="center" wrapText="1"/>
      <protection locked="0"/>
    </xf>
    <xf numFmtId="0" fontId="49" fillId="40" borderId="19" xfId="0" applyFont="1" applyFill="1" applyBorder="1" applyAlignment="1" applyProtection="1">
      <alignment wrapText="1"/>
      <protection locked="0"/>
    </xf>
    <xf numFmtId="1" fontId="49" fillId="40" borderId="39" xfId="0" applyNumberFormat="1" applyFont="1" applyFill="1" applyBorder="1" applyAlignment="1" applyProtection="1">
      <alignment horizontal="center" vertical="center" wrapText="1"/>
      <protection locked="0"/>
    </xf>
    <xf numFmtId="2" fontId="49" fillId="40" borderId="39" xfId="0" applyNumberFormat="1" applyFont="1" applyFill="1" applyBorder="1" applyAlignment="1" applyProtection="1">
      <alignment horizontal="center" vertical="center" wrapText="1"/>
      <protection locked="0"/>
    </xf>
    <xf numFmtId="0" fontId="0" fillId="40" borderId="10" xfId="0" applyFill="1" applyBorder="1" applyAlignment="1" applyProtection="1">
      <alignment horizontal="center" vertical="center"/>
      <protection locked="0"/>
    </xf>
    <xf numFmtId="0" fontId="0" fillId="40" borderId="10" xfId="0" applyFill="1" applyBorder="1" applyAlignment="1" applyProtection="1">
      <alignment horizontal="center" vertical="center" wrapText="1"/>
      <protection locked="0"/>
    </xf>
    <xf numFmtId="0" fontId="71" fillId="0" borderId="0" xfId="0" applyFont="1" applyFill="1" applyBorder="1" applyAlignment="1">
      <alignment horizontal="center" wrapText="1"/>
    </xf>
    <xf numFmtId="0" fontId="66" fillId="8" borderId="10" xfId="0" applyFont="1" applyFill="1" applyBorder="1" applyAlignment="1">
      <alignment horizontal="center" vertical="center" wrapText="1"/>
    </xf>
    <xf numFmtId="0" fontId="66" fillId="8" borderId="15" xfId="0" applyFont="1" applyFill="1" applyBorder="1" applyAlignment="1">
      <alignment horizontal="center" vertical="center" wrapText="1"/>
    </xf>
    <xf numFmtId="0" fontId="0" fillId="40" borderId="15" xfId="0" applyFill="1" applyBorder="1" applyAlignment="1" applyProtection="1">
      <alignment horizontal="center" vertical="center" wrapText="1"/>
      <protection locked="0"/>
    </xf>
    <xf numFmtId="0" fontId="0" fillId="40" borderId="11" xfId="0" applyFill="1" applyBorder="1" applyAlignment="1" applyProtection="1">
      <alignment horizontal="center" vertical="center" wrapText="1"/>
      <protection locked="0"/>
    </xf>
    <xf numFmtId="43" fontId="73" fillId="0" borderId="0" xfId="46" applyNumberFormat="1" applyFont="1" applyFill="1" applyBorder="1" applyAlignment="1">
      <alignment horizontal="center" vertical="center" wrapText="1"/>
    </xf>
    <xf numFmtId="0" fontId="71" fillId="38" borderId="10" xfId="0" applyFont="1" applyFill="1" applyBorder="1" applyAlignment="1">
      <alignment horizontal="center" vertical="center"/>
    </xf>
    <xf numFmtId="0" fontId="60" fillId="6" borderId="10" xfId="0" applyFont="1" applyFill="1" applyBorder="1" applyAlignment="1">
      <alignment horizontal="center" vertical="center"/>
    </xf>
    <xf numFmtId="0" fontId="60" fillId="6" borderId="15" xfId="0" applyFont="1" applyFill="1" applyBorder="1" applyAlignment="1">
      <alignment horizontal="center" vertical="center"/>
    </xf>
    <xf numFmtId="0" fontId="5" fillId="37" borderId="41" xfId="0" applyFont="1" applyFill="1" applyBorder="1" applyAlignment="1">
      <alignment horizontal="left" vertical="center" wrapText="1"/>
    </xf>
    <xf numFmtId="0" fontId="5" fillId="37" borderId="42" xfId="0" applyFont="1" applyFill="1" applyBorder="1" applyAlignment="1">
      <alignment horizontal="left" vertical="center" wrapText="1"/>
    </xf>
    <xf numFmtId="0" fontId="5" fillId="37" borderId="43" xfId="0" applyFont="1" applyFill="1" applyBorder="1" applyAlignment="1">
      <alignment horizontal="left" vertical="center" wrapText="1"/>
    </xf>
    <xf numFmtId="0" fontId="66" fillId="35" borderId="15" xfId="0" applyFont="1" applyFill="1" applyBorder="1" applyAlignment="1">
      <alignment horizontal="center" vertical="center"/>
    </xf>
    <xf numFmtId="0" fontId="66" fillId="35" borderId="11" xfId="0" applyFont="1" applyFill="1" applyBorder="1" applyAlignment="1">
      <alignment horizontal="center" vertical="center"/>
    </xf>
    <xf numFmtId="10" fontId="56" fillId="36" borderId="16" xfId="0" applyNumberFormat="1" applyFont="1" applyFill="1" applyBorder="1" applyAlignment="1">
      <alignment horizontal="center" vertical="center"/>
    </xf>
    <xf numFmtId="10" fontId="56" fillId="36" borderId="10" xfId="0" applyNumberFormat="1" applyFont="1" applyFill="1" applyBorder="1" applyAlignment="1">
      <alignment horizontal="center" vertical="center"/>
    </xf>
    <xf numFmtId="0" fontId="5" fillId="37" borderId="12" xfId="0" applyFont="1" applyFill="1" applyBorder="1" applyAlignment="1">
      <alignment horizontal="center" vertical="center" wrapText="1"/>
    </xf>
    <xf numFmtId="0" fontId="5" fillId="37" borderId="16" xfId="0" applyFont="1" applyFill="1" applyBorder="1" applyAlignment="1">
      <alignment horizontal="center" vertical="center" wrapText="1"/>
    </xf>
    <xf numFmtId="0" fontId="5" fillId="37" borderId="10" xfId="0" applyFont="1" applyFill="1" applyBorder="1" applyAlignment="1">
      <alignment horizontal="left" vertical="center" wrapText="1"/>
    </xf>
    <xf numFmtId="0" fontId="5" fillId="37" borderId="10" xfId="0" applyFont="1" applyFill="1" applyBorder="1" applyAlignment="1">
      <alignment horizontal="left" vertical="center" wrapText="1"/>
    </xf>
    <xf numFmtId="0" fontId="66" fillId="35" borderId="10" xfId="0" applyFont="1" applyFill="1" applyBorder="1" applyAlignment="1">
      <alignment horizontal="center"/>
    </xf>
    <xf numFmtId="0" fontId="0" fillId="35" borderId="10" xfId="0" applyNumberFormat="1" applyFill="1" applyBorder="1" applyAlignment="1">
      <alignment horizontal="center" vertical="center" wrapText="1"/>
    </xf>
    <xf numFmtId="0" fontId="56" fillId="2" borderId="12" xfId="0" applyFont="1" applyFill="1" applyBorder="1" applyAlignment="1">
      <alignment horizontal="center" vertical="center" wrapText="1"/>
    </xf>
    <xf numFmtId="0" fontId="56" fillId="2" borderId="44" xfId="0" applyFont="1" applyFill="1" applyBorder="1" applyAlignment="1">
      <alignment horizontal="center" vertical="center" wrapText="1"/>
    </xf>
    <xf numFmtId="0" fontId="56" fillId="2" borderId="45" xfId="0" applyFont="1" applyFill="1" applyBorder="1" applyAlignment="1">
      <alignment horizontal="center" vertical="center" wrapText="1"/>
    </xf>
    <xf numFmtId="0" fontId="56" fillId="2" borderId="46" xfId="0" applyFont="1" applyFill="1" applyBorder="1" applyAlignment="1">
      <alignment horizontal="center" vertical="center" wrapText="1"/>
    </xf>
    <xf numFmtId="0" fontId="56" fillId="2" borderId="15" xfId="0" applyFont="1" applyFill="1" applyBorder="1" applyAlignment="1">
      <alignment horizontal="center" vertical="center" wrapText="1"/>
    </xf>
    <xf numFmtId="0" fontId="56" fillId="2" borderId="11" xfId="0" applyFont="1" applyFill="1" applyBorder="1" applyAlignment="1">
      <alignment horizontal="center" vertical="center" wrapText="1"/>
    </xf>
    <xf numFmtId="191" fontId="0" fillId="44" borderId="15" xfId="0" applyNumberFormat="1" applyFill="1" applyBorder="1" applyAlignment="1">
      <alignment horizontal="center" vertical="center"/>
    </xf>
    <xf numFmtId="191" fontId="0" fillId="44" borderId="11" xfId="0" applyNumberFormat="1" applyFill="1" applyBorder="1" applyAlignment="1">
      <alignment horizontal="center" vertical="center"/>
    </xf>
    <xf numFmtId="0" fontId="40" fillId="37" borderId="10" xfId="0" applyFont="1" applyFill="1" applyBorder="1" applyAlignment="1">
      <alignment horizontal="left" vertical="center" wrapText="1"/>
    </xf>
    <xf numFmtId="0" fontId="0" fillId="35" borderId="10" xfId="0" applyFill="1" applyBorder="1" applyAlignment="1">
      <alignment horizontal="center" vertical="center"/>
    </xf>
    <xf numFmtId="10" fontId="0" fillId="0" borderId="10" xfId="62" applyNumberFormat="1" applyFont="1" applyFill="1" applyBorder="1" applyAlignment="1">
      <alignment horizontal="center" vertical="center" wrapText="1"/>
    </xf>
    <xf numFmtId="10" fontId="0" fillId="0" borderId="12" xfId="62" applyNumberFormat="1" applyFont="1" applyFill="1" applyBorder="1" applyAlignment="1">
      <alignment horizontal="center" vertical="center" wrapText="1"/>
    </xf>
    <xf numFmtId="10" fontId="0" fillId="0" borderId="44" xfId="62" applyNumberFormat="1" applyFont="1" applyFill="1" applyBorder="1" applyAlignment="1">
      <alignment horizontal="center" vertical="center" wrapText="1"/>
    </xf>
    <xf numFmtId="10" fontId="0" fillId="0" borderId="16" xfId="62" applyNumberFormat="1"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44" xfId="0" applyFont="1" applyBorder="1" applyAlignment="1">
      <alignment horizontal="center" vertical="center" wrapText="1"/>
    </xf>
    <xf numFmtId="0" fontId="56" fillId="34" borderId="15" xfId="0" applyFont="1" applyFill="1" applyBorder="1" applyAlignment="1">
      <alignment horizontal="left" vertical="center" wrapText="1"/>
    </xf>
    <xf numFmtId="0" fontId="56" fillId="34" borderId="26" xfId="0" applyFont="1" applyFill="1" applyBorder="1" applyAlignment="1">
      <alignment horizontal="left" vertical="center" wrapText="1"/>
    </xf>
    <xf numFmtId="0" fontId="56" fillId="34" borderId="11" xfId="0" applyFont="1" applyFill="1" applyBorder="1" applyAlignment="1">
      <alignment horizontal="left"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5" fillId="37" borderId="15" xfId="0" applyFont="1" applyFill="1" applyBorder="1" applyAlignment="1">
      <alignment vertical="center" wrapText="1"/>
    </xf>
    <xf numFmtId="0" fontId="0" fillId="0" borderId="26" xfId="0" applyBorder="1" applyAlignment="1">
      <alignment/>
    </xf>
    <xf numFmtId="0" fontId="0" fillId="0" borderId="11" xfId="0" applyBorder="1" applyAlignment="1">
      <alignment/>
    </xf>
    <xf numFmtId="0" fontId="0" fillId="33" borderId="10" xfId="0" applyFill="1" applyBorder="1" applyAlignment="1">
      <alignment horizontal="center" vertical="center" wrapText="1"/>
    </xf>
    <xf numFmtId="0" fontId="68" fillId="37" borderId="10" xfId="0" applyFont="1" applyFill="1" applyBorder="1" applyAlignment="1">
      <alignment horizontal="center" vertical="center" wrapText="1"/>
    </xf>
    <xf numFmtId="0" fontId="0" fillId="38" borderId="47" xfId="0" applyFill="1" applyBorder="1" applyAlignment="1">
      <alignment horizontal="center"/>
    </xf>
    <xf numFmtId="0" fontId="0" fillId="38" borderId="26" xfId="0" applyFill="1" applyBorder="1" applyAlignment="1">
      <alignment horizontal="center"/>
    </xf>
    <xf numFmtId="0" fontId="0" fillId="38" borderId="27" xfId="0" applyFill="1" applyBorder="1" applyAlignment="1">
      <alignment horizontal="center"/>
    </xf>
    <xf numFmtId="0" fontId="0" fillId="0" borderId="16" xfId="0" applyFont="1" applyBorder="1" applyAlignment="1">
      <alignment horizontal="center" vertical="center" wrapText="1"/>
    </xf>
    <xf numFmtId="0" fontId="0" fillId="38" borderId="21" xfId="0" applyFill="1" applyBorder="1" applyAlignment="1">
      <alignment horizontal="center" vertical="center" wrapText="1"/>
    </xf>
    <xf numFmtId="0" fontId="0" fillId="38" borderId="48" xfId="0" applyFill="1" applyBorder="1" applyAlignment="1">
      <alignment horizontal="center" vertical="center" wrapText="1"/>
    </xf>
    <xf numFmtId="0" fontId="0" fillId="38" borderId="49" xfId="0" applyFill="1" applyBorder="1" applyAlignment="1">
      <alignment horizontal="center" vertical="center" wrapText="1"/>
    </xf>
    <xf numFmtId="0" fontId="0" fillId="36" borderId="45" xfId="0" applyFill="1" applyBorder="1" applyAlignment="1" applyProtection="1">
      <alignment horizontal="center" vertical="center" wrapText="1"/>
      <protection locked="0"/>
    </xf>
    <xf numFmtId="0" fontId="0" fillId="36" borderId="50" xfId="0" applyFill="1" applyBorder="1" applyAlignment="1" applyProtection="1">
      <alignment horizontal="center" vertical="center" wrapText="1"/>
      <protection locked="0"/>
    </xf>
    <xf numFmtId="0" fontId="0" fillId="36" borderId="10" xfId="0" applyFill="1" applyBorder="1" applyAlignment="1" applyProtection="1">
      <alignment horizontal="center" vertical="center"/>
      <protection locked="0"/>
    </xf>
    <xf numFmtId="0" fontId="56" fillId="44" borderId="10" xfId="0" applyFont="1" applyFill="1" applyBorder="1" applyAlignment="1" applyProtection="1">
      <alignment horizontal="left" vertical="center" wrapText="1"/>
      <protection/>
    </xf>
    <xf numFmtId="0" fontId="56" fillId="34" borderId="15" xfId="0" applyFont="1" applyFill="1" applyBorder="1" applyAlignment="1" applyProtection="1">
      <alignment horizontal="center" vertical="center"/>
      <protection/>
    </xf>
    <xf numFmtId="0" fontId="56" fillId="34" borderId="26" xfId="0" applyFont="1" applyFill="1" applyBorder="1" applyAlignment="1" applyProtection="1">
      <alignment horizontal="center" vertical="center"/>
      <protection/>
    </xf>
    <xf numFmtId="0" fontId="56" fillId="34" borderId="11" xfId="0" applyFont="1" applyFill="1" applyBorder="1" applyAlignment="1" applyProtection="1">
      <alignment horizontal="center" vertical="center"/>
      <protection/>
    </xf>
    <xf numFmtId="0" fontId="56" fillId="34" borderId="10" xfId="0" applyFont="1" applyFill="1" applyBorder="1" applyAlignment="1" applyProtection="1">
      <alignment horizontal="center" vertical="center"/>
      <protection/>
    </xf>
    <xf numFmtId="0" fontId="56" fillId="39" borderId="10" xfId="0" applyFont="1" applyFill="1" applyBorder="1" applyAlignment="1" applyProtection="1">
      <alignment horizontal="center" vertical="center"/>
      <protection/>
    </xf>
    <xf numFmtId="0" fontId="56" fillId="44" borderId="10" xfId="0" applyFont="1" applyFill="1" applyBorder="1" applyAlignment="1" applyProtection="1">
      <alignment horizontal="left" vertical="center"/>
      <protection/>
    </xf>
    <xf numFmtId="0" fontId="5" fillId="37" borderId="51" xfId="0" applyFont="1" applyFill="1" applyBorder="1" applyAlignment="1" applyProtection="1">
      <alignment horizontal="center" vertical="center" wrapText="1"/>
      <protection locked="0"/>
    </xf>
    <xf numFmtId="0" fontId="5" fillId="37" borderId="52" xfId="0" applyFont="1" applyFill="1" applyBorder="1" applyAlignment="1" applyProtection="1">
      <alignment horizontal="center" vertical="center" wrapText="1"/>
      <protection locked="0"/>
    </xf>
    <xf numFmtId="0" fontId="5" fillId="37" borderId="53" xfId="0" applyFont="1" applyFill="1" applyBorder="1" applyAlignment="1" applyProtection="1">
      <alignment horizontal="center" vertical="center" wrapText="1"/>
      <protection locked="0"/>
    </xf>
    <xf numFmtId="0" fontId="5" fillId="37" borderId="54" xfId="0" applyFont="1" applyFill="1" applyBorder="1" applyAlignment="1" applyProtection="1">
      <alignment horizontal="center" vertical="center" wrapText="1"/>
      <protection locked="0"/>
    </xf>
    <xf numFmtId="0" fontId="5" fillId="37" borderId="0" xfId="0" applyFont="1" applyFill="1" applyBorder="1" applyAlignment="1" applyProtection="1">
      <alignment horizontal="center" vertical="center" wrapText="1"/>
      <protection locked="0"/>
    </xf>
    <xf numFmtId="0" fontId="5" fillId="37" borderId="55" xfId="0" applyFont="1" applyFill="1" applyBorder="1" applyAlignment="1" applyProtection="1">
      <alignment horizontal="center" vertical="center" wrapText="1"/>
      <protection locked="0"/>
    </xf>
    <xf numFmtId="0" fontId="5" fillId="37" borderId="56" xfId="0" applyFont="1" applyFill="1" applyBorder="1" applyAlignment="1" applyProtection="1">
      <alignment horizontal="center" vertical="center" wrapText="1"/>
      <protection locked="0"/>
    </xf>
    <xf numFmtId="0" fontId="5" fillId="37" borderId="57" xfId="0" applyFont="1" applyFill="1" applyBorder="1" applyAlignment="1" applyProtection="1">
      <alignment horizontal="center" vertical="center" wrapText="1"/>
      <protection locked="0"/>
    </xf>
    <xf numFmtId="0" fontId="5" fillId="37" borderId="58" xfId="0" applyFont="1" applyFill="1" applyBorder="1" applyAlignment="1" applyProtection="1">
      <alignment horizontal="center" vertical="center" wrapText="1"/>
      <protection locked="0"/>
    </xf>
    <xf numFmtId="0" fontId="60" fillId="34" borderId="10" xfId="0" applyFont="1" applyFill="1" applyBorder="1" applyAlignment="1" applyProtection="1">
      <alignment horizontal="center" vertical="center"/>
      <protection locked="0"/>
    </xf>
    <xf numFmtId="0" fontId="0" fillId="35" borderId="15" xfId="0" applyFill="1" applyBorder="1" applyAlignment="1" applyProtection="1">
      <alignment horizontal="center" vertical="center" wrapText="1"/>
      <protection/>
    </xf>
    <xf numFmtId="0" fontId="0" fillId="35" borderId="11" xfId="0" applyFill="1" applyBorder="1" applyAlignment="1" applyProtection="1">
      <alignment horizontal="center" vertical="center" wrapText="1"/>
      <protection/>
    </xf>
    <xf numFmtId="0" fontId="0" fillId="35" borderId="10" xfId="0" applyFill="1" applyBorder="1" applyAlignment="1" applyProtection="1">
      <alignment horizontal="center" vertical="center" wrapText="1"/>
      <protection/>
    </xf>
    <xf numFmtId="0" fontId="66" fillId="35" borderId="50" xfId="0" applyFont="1" applyFill="1" applyBorder="1" applyAlignment="1" applyProtection="1">
      <alignment horizontal="center" vertical="center"/>
      <protection locked="0"/>
    </xf>
    <xf numFmtId="0" fontId="66" fillId="35" borderId="31" xfId="0"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wrapText="1"/>
      <protection/>
    </xf>
  </cellXfs>
  <cellStyles count="49">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yperlink" xfId="49"/>
    <cellStyle name="Hivatkozott cella" xfId="50"/>
    <cellStyle name="Jegyzet"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 területi szereplő forrásának megoszlása a TOP belső arányok, valamint a saját igények alapján (Mrd Ft)</a:t>
            </a:r>
          </a:p>
        </c:rich>
      </c:tx>
      <c:layout>
        <c:manualLayout>
          <c:xMode val="factor"/>
          <c:yMode val="factor"/>
          <c:x val="-0.00075"/>
          <c:y val="-0.017"/>
        </c:manualLayout>
      </c:layout>
      <c:spPr>
        <a:noFill/>
        <a:ln w="3175">
          <a:noFill/>
        </a:ln>
      </c:spPr>
    </c:title>
    <c:view3D>
      <c:rotX val="15"/>
      <c:hPercent val="44"/>
      <c:rotY val="20"/>
      <c:depthPercent val="100"/>
      <c:rAngAx val="1"/>
    </c:view3D>
    <c:plotArea>
      <c:layout>
        <c:manualLayout>
          <c:xMode val="edge"/>
          <c:yMode val="edge"/>
          <c:x val="0.00675"/>
          <c:y val="0.05075"/>
          <c:w val="0.88975"/>
          <c:h val="0.93825"/>
        </c:manualLayout>
      </c:layout>
      <c:bar3DChart>
        <c:barDir val="col"/>
        <c:grouping val="clustered"/>
        <c:varyColors val="0"/>
        <c:ser>
          <c:idx val="0"/>
          <c:order val="0"/>
          <c:tx>
            <c:strRef>
              <c:f>'1.) MJV_ITP_3. fejezet'!$B$28</c:f>
              <c:strCache>
                <c:ptCount val="1"/>
                <c:pt idx="0">
                  <c:v>TOP szerint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 MJV_ITP_3. fejezet'!$C$27:$K$27</c:f>
              <c:strCache/>
            </c:strRef>
          </c:cat>
          <c:val>
            <c:numRef>
              <c:f>'1.) MJV_ITP_3. fejezet'!$C$28:$K$28</c:f>
              <c:numCache/>
            </c:numRef>
          </c:val>
          <c:shape val="box"/>
        </c:ser>
        <c:ser>
          <c:idx val="1"/>
          <c:order val="1"/>
          <c:tx>
            <c:strRef>
              <c:f>'1.) MJV_ITP_3. fejezet'!$B$29</c:f>
              <c:strCache>
                <c:ptCount val="1"/>
                <c:pt idx="0">
                  <c:v>Saját igények szerint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 MJV_ITP_3. fejezet'!$C$27:$K$27</c:f>
              <c:strCache/>
            </c:strRef>
          </c:cat>
          <c:val>
            <c:numRef>
              <c:f>'1.) MJV_ITP_3. fejezet'!$C$29:$K$29</c:f>
              <c:numCache/>
            </c:numRef>
          </c:val>
          <c:shape val="box"/>
        </c:ser>
        <c:shape val="box"/>
        <c:axId val="56306812"/>
        <c:axId val="36999261"/>
      </c:bar3DChart>
      <c:catAx>
        <c:axId val="56306812"/>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6999261"/>
        <c:crosses val="autoZero"/>
        <c:auto val="1"/>
        <c:lblOffset val="100"/>
        <c:tickLblSkip val="1"/>
        <c:noMultiLvlLbl val="0"/>
      </c:catAx>
      <c:valAx>
        <c:axId val="3699926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306812"/>
        <c:crossesAt val="1"/>
        <c:crossBetween val="between"/>
        <c:dispUnits/>
      </c:valAx>
      <c:spPr>
        <a:noFill/>
        <a:ln>
          <a:noFill/>
        </a:ln>
      </c:spPr>
    </c:plotArea>
    <c:legend>
      <c:legendPos val="r"/>
      <c:layout>
        <c:manualLayout>
          <c:xMode val="edge"/>
          <c:yMode val="edge"/>
          <c:x val="0.90675"/>
          <c:y val="0.497"/>
          <c:w val="0.0895"/>
          <c:h val="0.044"/>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4"/>
      <c:rotY val="20"/>
      <c:depthPercent val="100"/>
      <c:rAngAx val="1"/>
    </c:view3D>
    <c:plotArea>
      <c:layout>
        <c:manualLayout>
          <c:xMode val="edge"/>
          <c:yMode val="edge"/>
          <c:x val="0.005"/>
          <c:y val="0.01"/>
          <c:w val="0.86125"/>
          <c:h val="0.9785"/>
        </c:manualLayout>
      </c:layout>
      <c:bar3DChart>
        <c:barDir val="col"/>
        <c:grouping val="stacked"/>
        <c:varyColors val="0"/>
        <c:ser>
          <c:idx val="0"/>
          <c:order val="0"/>
          <c:tx>
            <c:strRef>
              <c:f>'2.) MJV_ITP_3.fej. folyt.'!$D$12</c:f>
              <c:strCache>
                <c:ptCount val="1"/>
                <c:pt idx="0">
                  <c:v>MJV önkormányzat projektjei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 MJV_ITP_3.fej. folyt.'!$E$11:$M$11</c:f>
              <c:strCache/>
            </c:strRef>
          </c:cat>
          <c:val>
            <c:numRef>
              <c:f>'2.) MJV_ITP_3.fej. folyt.'!$E$12:$M$12</c:f>
              <c:numCache/>
            </c:numRef>
          </c:val>
          <c:shape val="box"/>
        </c:ser>
        <c:ser>
          <c:idx val="1"/>
          <c:order val="1"/>
          <c:tx>
            <c:strRef>
              <c:f>'2.) MJV_ITP_3.fej. folyt.'!$D$13</c:f>
              <c:strCache>
                <c:ptCount val="1"/>
                <c:pt idx="0">
                  <c:v>Kiemelt kedvezményezetti csoport kerete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 MJV_ITP_3.fej. folyt.'!$E$11:$M$11</c:f>
              <c:strCache/>
            </c:strRef>
          </c:cat>
          <c:val>
            <c:numRef>
              <c:f>'2.) MJV_ITP_3.fej. folyt.'!$E$13:$M$13</c:f>
              <c:numCache/>
            </c:numRef>
          </c:val>
          <c:shape val="box"/>
        </c:ser>
        <c:ser>
          <c:idx val="2"/>
          <c:order val="2"/>
          <c:tx>
            <c:strRef>
              <c:f>'2.) MJV_ITP_3.fej. folyt.'!$D$14</c:f>
              <c:strCache>
                <c:ptCount val="1"/>
                <c:pt idx="0">
                  <c:v>Minden jogosult számára igényelhető</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 MJV_ITP_3.fej. folyt.'!$E$11:$M$11</c:f>
              <c:strCache/>
            </c:strRef>
          </c:cat>
          <c:val>
            <c:numRef>
              <c:f>'2.) MJV_ITP_3.fej. folyt.'!$E$14:$M$14</c:f>
              <c:numCache/>
            </c:numRef>
          </c:val>
          <c:shape val="box"/>
        </c:ser>
        <c:overlap val="100"/>
        <c:shape val="box"/>
        <c:axId val="64557894"/>
        <c:axId val="44150135"/>
      </c:bar3DChart>
      <c:catAx>
        <c:axId val="64557894"/>
        <c:scaling>
          <c:orientation val="minMax"/>
        </c:scaling>
        <c:axPos val="b"/>
        <c:delete val="0"/>
        <c:numFmt formatCode="General" sourceLinked="1"/>
        <c:majorTickMark val="out"/>
        <c:minorTickMark val="none"/>
        <c:tickLblPos val="nextTo"/>
        <c:spPr>
          <a:ln w="3175">
            <a:solidFill>
              <a:srgbClr val="808080"/>
            </a:solidFill>
          </a:ln>
        </c:spPr>
        <c:crossAx val="44150135"/>
        <c:crosses val="autoZero"/>
        <c:auto val="1"/>
        <c:lblOffset val="100"/>
        <c:tickLblSkip val="1"/>
        <c:noMultiLvlLbl val="0"/>
      </c:catAx>
      <c:valAx>
        <c:axId val="4415013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557894"/>
        <c:crossesAt val="1"/>
        <c:crossBetween val="between"/>
        <c:dispUnits/>
      </c:valAx>
      <c:spPr>
        <a:noFill/>
        <a:ln>
          <a:noFill/>
        </a:ln>
      </c:spPr>
    </c:plotArea>
    <c:legend>
      <c:legendPos val="r"/>
      <c:layout>
        <c:manualLayout>
          <c:xMode val="edge"/>
          <c:yMode val="edge"/>
          <c:x val="0.874"/>
          <c:y val="0.4625"/>
          <c:w val="0.12325"/>
          <c:h val="0.07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30</xdr:row>
      <xdr:rowOff>0</xdr:rowOff>
    </xdr:from>
    <xdr:to>
      <xdr:col>11</xdr:col>
      <xdr:colOff>0</xdr:colOff>
      <xdr:row>59</xdr:row>
      <xdr:rowOff>161925</xdr:rowOff>
    </xdr:to>
    <xdr:graphicFrame>
      <xdr:nvGraphicFramePr>
        <xdr:cNvPr id="1" name="Diagram 1"/>
        <xdr:cNvGraphicFramePr/>
      </xdr:nvGraphicFramePr>
      <xdr:xfrm>
        <a:off x="1400175" y="26193750"/>
        <a:ext cx="13373100" cy="9629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1838325</xdr:colOff>
      <xdr:row>25</xdr:row>
      <xdr:rowOff>38100</xdr:rowOff>
    </xdr:from>
    <xdr:to>
      <xdr:col>12</xdr:col>
      <xdr:colOff>1000125</xdr:colOff>
      <xdr:row>73</xdr:row>
      <xdr:rowOff>0</xdr:rowOff>
    </xdr:to>
    <xdr:graphicFrame>
      <xdr:nvGraphicFramePr>
        <xdr:cNvPr id="1" name="Diagram 1"/>
        <xdr:cNvGraphicFramePr/>
      </xdr:nvGraphicFramePr>
      <xdr:xfrm>
        <a:off x="2286000" y="12668250"/>
        <a:ext cx="17697450" cy="9105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S64"/>
  <sheetViews>
    <sheetView showGridLines="0" tabSelected="1" view="pageBreakPreview" zoomScale="80" zoomScaleNormal="55" zoomScaleSheetLayoutView="80" zoomScalePageLayoutView="0" workbookViewId="0" topLeftCell="A17">
      <selection activeCell="B12" sqref="B12:K16"/>
    </sheetView>
  </sheetViews>
  <sheetFormatPr defaultColWidth="9.140625" defaultRowHeight="15"/>
  <cols>
    <col min="1" max="1" width="18.7109375" style="8" customWidth="1"/>
    <col min="2" max="2" width="27.00390625" style="8" customWidth="1"/>
    <col min="3" max="3" width="19.421875" style="8" bestFit="1" customWidth="1"/>
    <col min="4" max="4" width="19.28125" style="8" bestFit="1" customWidth="1"/>
    <col min="5" max="5" width="19.57421875" style="8" bestFit="1" customWidth="1"/>
    <col min="6" max="6" width="19.28125" style="8" bestFit="1" customWidth="1"/>
    <col min="7" max="7" width="22.28125" style="8" bestFit="1" customWidth="1"/>
    <col min="8" max="8" width="19.57421875" style="8" bestFit="1" customWidth="1"/>
    <col min="9" max="9" width="19.140625" style="8" bestFit="1" customWidth="1"/>
    <col min="10" max="10" width="17.8515625" style="8" bestFit="1" customWidth="1"/>
    <col min="11" max="11" width="19.421875" style="8" bestFit="1" customWidth="1"/>
    <col min="12" max="12" width="17.57421875" style="8" bestFit="1" customWidth="1"/>
    <col min="13" max="13" width="17.57421875" style="8" customWidth="1"/>
    <col min="14" max="14" width="31.00390625" style="8" customWidth="1"/>
    <col min="15" max="15" width="19.8515625" style="8" customWidth="1"/>
    <col min="16" max="16" width="59.00390625" style="8" customWidth="1"/>
    <col min="17" max="17" width="67.140625" style="8" customWidth="1"/>
    <col min="18" max="16384" width="9.140625" style="8" customWidth="1"/>
  </cols>
  <sheetData>
    <row r="1" spans="1:18" ht="131.25" customHeight="1" thickBot="1" thickTop="1">
      <c r="A1" s="27"/>
      <c r="B1" s="249" t="s">
        <v>114</v>
      </c>
      <c r="C1" s="250"/>
      <c r="D1" s="250"/>
      <c r="E1" s="251"/>
      <c r="F1" s="27"/>
      <c r="G1" s="27"/>
      <c r="H1" s="27"/>
      <c r="I1" s="27"/>
      <c r="J1" s="27"/>
      <c r="K1" s="27"/>
      <c r="L1" s="27"/>
      <c r="M1" s="27"/>
      <c r="N1" s="27"/>
      <c r="O1" s="27"/>
      <c r="P1" s="27"/>
      <c r="Q1" s="27"/>
      <c r="R1" s="27"/>
    </row>
    <row r="2" spans="1:18" ht="51" customHeight="1" thickTop="1">
      <c r="A2" s="27"/>
      <c r="B2" s="252" t="s">
        <v>54</v>
      </c>
      <c r="C2" s="253"/>
      <c r="D2" s="27"/>
      <c r="E2" s="27"/>
      <c r="F2" s="27"/>
      <c r="G2" s="27"/>
      <c r="H2" s="27"/>
      <c r="I2" s="27"/>
      <c r="J2" s="27"/>
      <c r="K2" s="27"/>
      <c r="L2" s="27"/>
      <c r="M2" s="27"/>
      <c r="N2" s="27"/>
      <c r="O2" s="27"/>
      <c r="P2" s="27"/>
      <c r="Q2" s="27"/>
      <c r="R2" s="27"/>
    </row>
    <row r="3" spans="1:18" ht="15">
      <c r="A3" s="27"/>
      <c r="B3" s="27"/>
      <c r="C3" s="27"/>
      <c r="D3" s="27"/>
      <c r="E3" s="27"/>
      <c r="F3" s="27"/>
      <c r="G3" s="27"/>
      <c r="H3" s="27"/>
      <c r="I3" s="27"/>
      <c r="J3" s="27"/>
      <c r="K3" s="27"/>
      <c r="L3" s="27"/>
      <c r="M3" s="27"/>
      <c r="N3" s="27"/>
      <c r="O3" s="27"/>
      <c r="P3" s="27"/>
      <c r="Q3" s="27"/>
      <c r="R3" s="27"/>
    </row>
    <row r="4" spans="1:18" ht="15">
      <c r="A4" s="27"/>
      <c r="B4" s="27"/>
      <c r="C4" s="27"/>
      <c r="D4" s="27"/>
      <c r="E4" s="27"/>
      <c r="F4" s="27"/>
      <c r="G4" s="27"/>
      <c r="H4" s="27"/>
      <c r="I4" s="27"/>
      <c r="J4" s="27"/>
      <c r="K4" s="27"/>
      <c r="L4" s="27"/>
      <c r="M4" s="27"/>
      <c r="N4" s="27"/>
      <c r="O4" s="27"/>
      <c r="P4" s="27"/>
      <c r="Q4" s="27"/>
      <c r="R4" s="27"/>
    </row>
    <row r="5" spans="1:18" ht="15">
      <c r="A5" s="27"/>
      <c r="B5" s="27"/>
      <c r="C5" s="27"/>
      <c r="D5" s="27"/>
      <c r="E5" s="27"/>
      <c r="F5" s="27"/>
      <c r="G5" s="27"/>
      <c r="H5" s="27"/>
      <c r="I5" s="27"/>
      <c r="J5" s="27"/>
      <c r="K5" s="27"/>
      <c r="L5" s="27"/>
      <c r="M5" s="27"/>
      <c r="N5" s="27"/>
      <c r="R5" s="27"/>
    </row>
    <row r="6" spans="1:18" ht="41.25" customHeight="1">
      <c r="A6" s="27"/>
      <c r="B6" s="6" t="s">
        <v>95</v>
      </c>
      <c r="C6" s="243" t="s">
        <v>147</v>
      </c>
      <c r="D6" s="244"/>
      <c r="E6" s="27"/>
      <c r="F6" s="27"/>
      <c r="G6" s="27"/>
      <c r="H6" s="27"/>
      <c r="I6" s="27"/>
      <c r="J6" s="27"/>
      <c r="K6" s="27"/>
      <c r="L6" s="27"/>
      <c r="M6" s="27"/>
      <c r="N6" s="27"/>
      <c r="R6" s="27"/>
    </row>
    <row r="7" spans="1:18" ht="41.25" customHeight="1">
      <c r="A7" s="27"/>
      <c r="B7" s="16" t="s">
        <v>96</v>
      </c>
      <c r="C7" s="243" t="s">
        <v>148</v>
      </c>
      <c r="D7" s="244"/>
      <c r="E7" s="27"/>
      <c r="F7" s="27"/>
      <c r="G7" s="27"/>
      <c r="H7" s="27"/>
      <c r="I7" s="27"/>
      <c r="J7" s="27"/>
      <c r="K7" s="27"/>
      <c r="L7" s="27"/>
      <c r="M7" s="27"/>
      <c r="N7" s="27"/>
      <c r="R7" s="27"/>
    </row>
    <row r="8" spans="1:18" ht="120">
      <c r="A8" s="21" t="s">
        <v>98</v>
      </c>
      <c r="B8" s="17" t="s">
        <v>97</v>
      </c>
      <c r="C8" s="213">
        <v>9.2</v>
      </c>
      <c r="D8" s="27"/>
      <c r="E8" s="27"/>
      <c r="F8" s="27"/>
      <c r="G8" s="27"/>
      <c r="H8" s="27"/>
      <c r="I8" s="27"/>
      <c r="J8" s="27"/>
      <c r="K8" s="27"/>
      <c r="L8" s="27"/>
      <c r="M8" s="27"/>
      <c r="N8" s="27"/>
      <c r="R8" s="27"/>
    </row>
    <row r="9" spans="1:18" ht="41.25" customHeight="1">
      <c r="A9" s="27"/>
      <c r="B9" s="32"/>
      <c r="C9" s="27"/>
      <c r="D9" s="27"/>
      <c r="E9" s="27"/>
      <c r="F9" s="27"/>
      <c r="G9" s="27"/>
      <c r="H9" s="27"/>
      <c r="I9" s="27"/>
      <c r="J9" s="27"/>
      <c r="K9" s="27"/>
      <c r="L9" s="27"/>
      <c r="M9" s="27"/>
      <c r="N9" s="88"/>
      <c r="O9" s="88"/>
      <c r="P9" s="88"/>
      <c r="Q9" s="88"/>
      <c r="R9" s="88"/>
    </row>
    <row r="10" spans="1:18" ht="18.75">
      <c r="A10" s="27"/>
      <c r="B10" s="27"/>
      <c r="C10" s="27"/>
      <c r="D10" s="27"/>
      <c r="E10" s="27"/>
      <c r="F10" s="27"/>
      <c r="G10" s="27"/>
      <c r="H10" s="27"/>
      <c r="I10" s="27"/>
      <c r="J10" s="27"/>
      <c r="K10" s="27"/>
      <c r="L10" s="27"/>
      <c r="M10" s="27"/>
      <c r="N10" s="88"/>
      <c r="O10" s="157"/>
      <c r="P10" s="158"/>
      <c r="Q10" s="158"/>
      <c r="R10" s="88"/>
    </row>
    <row r="11" spans="1:18" ht="63.75" customHeight="1">
      <c r="A11" s="27"/>
      <c r="B11" s="143"/>
      <c r="C11" s="245"/>
      <c r="D11" s="245"/>
      <c r="E11" s="245"/>
      <c r="F11" s="245"/>
      <c r="G11" s="212"/>
      <c r="H11" s="245"/>
      <c r="I11" s="245"/>
      <c r="J11" s="245"/>
      <c r="K11" s="245"/>
      <c r="L11" s="88"/>
      <c r="M11" s="88"/>
      <c r="N11" s="88"/>
      <c r="O11" s="161"/>
      <c r="P11" s="159"/>
      <c r="Q11" s="160"/>
      <c r="R11" s="88"/>
    </row>
    <row r="12" spans="1:19" ht="120.75" customHeight="1">
      <c r="A12" s="27"/>
      <c r="B12" s="144" t="s">
        <v>110</v>
      </c>
      <c r="C12" s="144" t="s">
        <v>101</v>
      </c>
      <c r="D12" s="144" t="s">
        <v>102</v>
      </c>
      <c r="E12" s="144" t="s">
        <v>103</v>
      </c>
      <c r="F12" s="144" t="s">
        <v>104</v>
      </c>
      <c r="G12" s="145" t="s">
        <v>105</v>
      </c>
      <c r="H12" s="144" t="s">
        <v>106</v>
      </c>
      <c r="I12" s="144" t="s">
        <v>107</v>
      </c>
      <c r="J12" s="144" t="s">
        <v>108</v>
      </c>
      <c r="K12" s="144" t="s">
        <v>109</v>
      </c>
      <c r="L12" s="41" t="s">
        <v>62</v>
      </c>
      <c r="M12" s="152"/>
      <c r="N12" s="241" t="s">
        <v>113</v>
      </c>
      <c r="O12" s="241"/>
      <c r="P12" s="242"/>
      <c r="Q12" s="164"/>
      <c r="R12" s="164"/>
      <c r="S12" s="164"/>
    </row>
    <row r="13" spans="1:19" ht="195" customHeight="1">
      <c r="A13" s="27"/>
      <c r="B13" s="5" t="s">
        <v>0</v>
      </c>
      <c r="C13" s="74" t="s">
        <v>1</v>
      </c>
      <c r="D13" s="38" t="s">
        <v>1</v>
      </c>
      <c r="E13" s="38" t="s">
        <v>1</v>
      </c>
      <c r="F13" s="38" t="s">
        <v>1</v>
      </c>
      <c r="G13" s="74" t="s">
        <v>1</v>
      </c>
      <c r="H13" s="38" t="s">
        <v>1</v>
      </c>
      <c r="I13" s="74" t="s">
        <v>1</v>
      </c>
      <c r="J13" s="247" t="s">
        <v>2</v>
      </c>
      <c r="K13" s="248"/>
      <c r="L13" s="40"/>
      <c r="M13" s="88"/>
      <c r="N13" s="162" t="s">
        <v>118</v>
      </c>
      <c r="O13" s="239" t="s">
        <v>149</v>
      </c>
      <c r="P13" s="238"/>
      <c r="Q13" s="165"/>
      <c r="R13" s="165"/>
      <c r="S13" s="165"/>
    </row>
    <row r="14" spans="1:19" s="9" customFormat="1" ht="45">
      <c r="A14" s="42"/>
      <c r="B14" s="5" t="s">
        <v>112</v>
      </c>
      <c r="C14" s="155">
        <v>115.42</v>
      </c>
      <c r="D14" s="155">
        <v>30.044</v>
      </c>
      <c r="E14" s="155">
        <v>72.03</v>
      </c>
      <c r="F14" s="155">
        <v>34.455</v>
      </c>
      <c r="G14" s="82">
        <v>61.271</v>
      </c>
      <c r="H14" s="155">
        <v>20.924</v>
      </c>
      <c r="I14" s="155">
        <v>9.182</v>
      </c>
      <c r="J14" s="155">
        <v>32.3</v>
      </c>
      <c r="K14" s="155">
        <v>11.415</v>
      </c>
      <c r="L14" s="80">
        <f aca="true" t="shared" si="0" ref="L14:L19">SUM(C14:K14)</f>
        <v>387.04100000000005</v>
      </c>
      <c r="M14" s="153"/>
      <c r="N14" s="163" t="s">
        <v>102</v>
      </c>
      <c r="O14" s="238"/>
      <c r="P14" s="238"/>
      <c r="Q14" s="165"/>
      <c r="R14" s="165"/>
      <c r="S14" s="165"/>
    </row>
    <row r="15" spans="1:19" s="10" customFormat="1" ht="78.75" customHeight="1">
      <c r="A15" s="34"/>
      <c r="B15" s="39" t="s">
        <v>141</v>
      </c>
      <c r="C15" s="156">
        <f>ROUND($C$8*(C14/L14),3)</f>
        <v>2.744</v>
      </c>
      <c r="D15" s="156">
        <f>ROUND(C8*(D14/L14),3)</f>
        <v>0.714</v>
      </c>
      <c r="E15" s="156">
        <f>ROUND(C8*(E14/L14),3)</f>
        <v>1.712</v>
      </c>
      <c r="F15" s="156">
        <f>ROUND(C8*(F14/L14),3)</f>
        <v>0.819</v>
      </c>
      <c r="G15" s="22">
        <f>ROUND($C$8*(G14/L14),3)</f>
        <v>1.456</v>
      </c>
      <c r="H15" s="156">
        <f>ROUND($C$8*(H14/L14),3)</f>
        <v>0.497</v>
      </c>
      <c r="I15" s="156">
        <f>ROUND(C8*(I14/L14),3)</f>
        <v>0.218</v>
      </c>
      <c r="J15" s="156">
        <f>ROUND($C$8*(J14/L14),3)</f>
        <v>0.768</v>
      </c>
      <c r="K15" s="156">
        <f>ROUND(C8*(K14/L14),3)</f>
        <v>0.271</v>
      </c>
      <c r="L15" s="80">
        <f t="shared" si="0"/>
        <v>9.199000000000002</v>
      </c>
      <c r="M15" s="154"/>
      <c r="N15" s="163" t="s">
        <v>103</v>
      </c>
      <c r="O15" s="238"/>
      <c r="P15" s="238"/>
      <c r="Q15" s="165"/>
      <c r="R15" s="165"/>
      <c r="S15" s="165"/>
    </row>
    <row r="16" spans="1:19" s="11" customFormat="1" ht="136.5" customHeight="1">
      <c r="A16" s="81" t="s">
        <v>78</v>
      </c>
      <c r="B16" s="5" t="s">
        <v>77</v>
      </c>
      <c r="C16" s="214">
        <v>2.4</v>
      </c>
      <c r="D16" s="214">
        <v>0.714</v>
      </c>
      <c r="E16" s="214">
        <v>1.712</v>
      </c>
      <c r="F16" s="214">
        <v>0.619</v>
      </c>
      <c r="G16" s="215">
        <v>1.456</v>
      </c>
      <c r="H16" s="215">
        <v>0.395</v>
      </c>
      <c r="I16" s="215">
        <v>0.863</v>
      </c>
      <c r="J16" s="215">
        <v>0.768</v>
      </c>
      <c r="K16" s="215">
        <v>0.271</v>
      </c>
      <c r="L16" s="79">
        <f t="shared" si="0"/>
        <v>9.198</v>
      </c>
      <c r="M16" s="115"/>
      <c r="N16" s="163" t="s">
        <v>104</v>
      </c>
      <c r="O16" s="239" t="s">
        <v>150</v>
      </c>
      <c r="P16" s="238"/>
      <c r="Q16" s="165"/>
      <c r="R16" s="165"/>
      <c r="S16" s="165"/>
    </row>
    <row r="17" spans="1:19" s="11" customFormat="1" ht="60">
      <c r="A17" s="35"/>
      <c r="B17" s="5" t="s">
        <v>76</v>
      </c>
      <c r="C17" s="76">
        <f>SUM('5.) MJV_ITP_6. fejezet '!F14:M14)</f>
        <v>1.467</v>
      </c>
      <c r="D17" s="76">
        <f>SUM('5.) MJV_ITP_6. fejezet '!F15:M15)</f>
        <v>0.493</v>
      </c>
      <c r="E17" s="76">
        <f>SUM('5.) MJV_ITP_6. fejezet '!F16:M16)</f>
        <v>0.484</v>
      </c>
      <c r="F17" s="76">
        <f>SUM('5.) MJV_ITP_6. fejezet '!F17:M17)</f>
        <v>0.271</v>
      </c>
      <c r="G17" s="77">
        <f>SUM('5.) MJV_ITP_6. fejezet '!F18:M18)</f>
        <v>0.136</v>
      </c>
      <c r="H17" s="77">
        <f>SUM('5.) MJV_ITP_6. fejezet '!F19:M19)</f>
        <v>0.253</v>
      </c>
      <c r="I17" s="77">
        <f>SUM('5.) MJV_ITP_6. fejezet '!F20:M20)</f>
        <v>0</v>
      </c>
      <c r="J17" s="77">
        <f>SUM('5.) MJV_ITP_6. fejezet '!F21:M21)</f>
        <v>0.768</v>
      </c>
      <c r="K17" s="77">
        <f>SUM('5.) MJV_ITP_6. fejezet '!F22:M22)</f>
        <v>0.08</v>
      </c>
      <c r="L17" s="15">
        <f t="shared" si="0"/>
        <v>3.952</v>
      </c>
      <c r="M17" s="147"/>
      <c r="N17" s="163" t="s">
        <v>105</v>
      </c>
      <c r="O17" s="238"/>
      <c r="P17" s="238"/>
      <c r="Q17" s="165"/>
      <c r="R17" s="165"/>
      <c r="S17" s="165"/>
    </row>
    <row r="18" spans="1:19" s="11" customFormat="1" ht="156" customHeight="1">
      <c r="A18" s="35"/>
      <c r="B18" s="5" t="s">
        <v>75</v>
      </c>
      <c r="C18" s="76">
        <f>SUM('5.) MJV_ITP_6. fejezet '!N14:P14)</f>
        <v>0.933</v>
      </c>
      <c r="D18" s="76">
        <f>SUM('5.) MJV_ITP_6. fejezet '!N15:P15)</f>
        <v>0.221</v>
      </c>
      <c r="E18" s="76">
        <f>SUM('5.) MJV_ITP_6. fejezet '!N16:P16)</f>
        <v>1.228</v>
      </c>
      <c r="F18" s="76">
        <f>SUM('5.) MJV_ITP_6. fejezet '!N17:P17)</f>
        <v>0.348</v>
      </c>
      <c r="G18" s="77">
        <f>SUM('5.) MJV_ITP_6. fejezet '!N18:P18)</f>
        <v>1.32</v>
      </c>
      <c r="H18" s="77">
        <f>SUM('5.) MJV_ITP_6. fejezet '!N19:P19)</f>
        <v>0.142</v>
      </c>
      <c r="I18" s="77">
        <f>SUM('5.) MJV_ITP_6. fejezet '!N20:P20)</f>
        <v>0.863</v>
      </c>
      <c r="J18" s="77">
        <f>SUM('5.) MJV_ITP_6. fejezet '!N21:P21)</f>
        <v>0</v>
      </c>
      <c r="K18" s="77">
        <f>SUM('5.) MJV_ITP_6. fejezet '!N22:P22)</f>
        <v>0.191</v>
      </c>
      <c r="L18" s="15">
        <f t="shared" si="0"/>
        <v>5.2459999999999996</v>
      </c>
      <c r="M18" s="147"/>
      <c r="N18" s="163" t="s">
        <v>106</v>
      </c>
      <c r="O18" s="239" t="s">
        <v>151</v>
      </c>
      <c r="P18" s="238"/>
      <c r="Q18" s="165"/>
      <c r="R18" s="165"/>
      <c r="S18" s="165"/>
    </row>
    <row r="19" spans="1:19" s="11" customFormat="1" ht="123.75" customHeight="1">
      <c r="A19" s="35"/>
      <c r="B19" s="83" t="s">
        <v>74</v>
      </c>
      <c r="C19" s="76">
        <f>SUM('5.) MJV_ITP_6. fejezet '!Q14:U14)</f>
        <v>0</v>
      </c>
      <c r="D19" s="76">
        <f>SUM('5.) MJV_ITP_6. fejezet '!Q15:U15)</f>
        <v>0</v>
      </c>
      <c r="E19" s="76">
        <f>SUM('5.) MJV_ITP_6. fejezet '!Q16:U16)</f>
        <v>0</v>
      </c>
      <c r="F19" s="76">
        <f>SUM('5.) MJV_ITP_6. fejezet '!Q17:U17)</f>
        <v>0</v>
      </c>
      <c r="G19" s="77">
        <f>SUM('5.) MJV_ITP_6. fejezet '!Q18:U18)</f>
        <v>0</v>
      </c>
      <c r="H19" s="77">
        <f>SUM('5.) MJV_ITP_6. fejezet '!Q19:U19)</f>
        <v>0</v>
      </c>
      <c r="I19" s="77">
        <f>SUM('5.) MJV_ITP_6. fejezet '!Q20:U20)</f>
        <v>0</v>
      </c>
      <c r="J19" s="77">
        <f>SUM('5.) MJV_ITP_6. fejezet '!Q21:U21)</f>
        <v>0</v>
      </c>
      <c r="K19" s="77">
        <f>SUM('5.) MJV_ITP_6. fejezet '!Q22:U22)</f>
        <v>0</v>
      </c>
      <c r="L19" s="15">
        <f t="shared" si="0"/>
        <v>0</v>
      </c>
      <c r="M19" s="147"/>
      <c r="N19" s="163" t="s">
        <v>107</v>
      </c>
      <c r="O19" s="239" t="s">
        <v>152</v>
      </c>
      <c r="P19" s="238"/>
      <c r="Q19" s="165"/>
      <c r="R19" s="165"/>
      <c r="S19" s="165"/>
    </row>
    <row r="20" spans="1:19" s="12" customFormat="1" ht="46.5" customHeight="1">
      <c r="A20" s="36"/>
      <c r="B20" s="254" t="s">
        <v>61</v>
      </c>
      <c r="C20" s="126">
        <f>SUM(C17:C19)</f>
        <v>2.4000000000000004</v>
      </c>
      <c r="D20" s="126">
        <f aca="true" t="shared" si="1" ref="D20:K20">SUM(D17:D19)</f>
        <v>0.714</v>
      </c>
      <c r="E20" s="126">
        <f t="shared" si="1"/>
        <v>1.712</v>
      </c>
      <c r="F20" s="126">
        <f t="shared" si="1"/>
        <v>0.619</v>
      </c>
      <c r="G20" s="126">
        <f t="shared" si="1"/>
        <v>1.456</v>
      </c>
      <c r="H20" s="126">
        <f t="shared" si="1"/>
        <v>0.395</v>
      </c>
      <c r="I20" s="126">
        <f t="shared" si="1"/>
        <v>0.863</v>
      </c>
      <c r="J20" s="126">
        <f t="shared" si="1"/>
        <v>0.768</v>
      </c>
      <c r="K20" s="126">
        <f t="shared" si="1"/>
        <v>0.271</v>
      </c>
      <c r="L20" s="14">
        <f>L17+L18+L19</f>
        <v>9.198</v>
      </c>
      <c r="M20" s="147"/>
      <c r="N20" s="163" t="s">
        <v>108</v>
      </c>
      <c r="O20" s="238"/>
      <c r="P20" s="238"/>
      <c r="Q20" s="165"/>
      <c r="R20" s="165"/>
      <c r="S20" s="165"/>
    </row>
    <row r="21" spans="1:19" s="13" customFormat="1" ht="37.5" customHeight="1">
      <c r="A21" s="36"/>
      <c r="B21" s="255"/>
      <c r="C21" s="127">
        <f>C20-C16</f>
        <v>0</v>
      </c>
      <c r="D21" s="127">
        <f aca="true" t="shared" si="2" ref="D21:K21">D20-D16</f>
        <v>0</v>
      </c>
      <c r="E21" s="127">
        <f t="shared" si="2"/>
        <v>0</v>
      </c>
      <c r="F21" s="127">
        <f t="shared" si="2"/>
        <v>0</v>
      </c>
      <c r="G21" s="127">
        <f t="shared" si="2"/>
        <v>0</v>
      </c>
      <c r="H21" s="127">
        <f t="shared" si="2"/>
        <v>0</v>
      </c>
      <c r="I21" s="127">
        <f t="shared" si="2"/>
        <v>0</v>
      </c>
      <c r="J21" s="127">
        <f t="shared" si="2"/>
        <v>0</v>
      </c>
      <c r="K21" s="127">
        <f t="shared" si="2"/>
        <v>0</v>
      </c>
      <c r="L21" s="128">
        <f>SUM(C21:K21)</f>
        <v>0</v>
      </c>
      <c r="M21" s="11"/>
      <c r="N21" s="163" t="s">
        <v>109</v>
      </c>
      <c r="O21" s="238"/>
      <c r="P21" s="238"/>
      <c r="Q21" s="165"/>
      <c r="R21" s="165"/>
      <c r="S21" s="165"/>
    </row>
    <row r="22" spans="1:19" s="13" customFormat="1" ht="15">
      <c r="A22" s="36"/>
      <c r="B22" s="36"/>
      <c r="C22" s="36"/>
      <c r="D22" s="36"/>
      <c r="E22" s="36"/>
      <c r="F22" s="36"/>
      <c r="G22" s="43"/>
      <c r="H22" s="36"/>
      <c r="I22" s="36"/>
      <c r="J22" s="36"/>
      <c r="K22" s="36"/>
      <c r="L22" s="36"/>
      <c r="M22" s="12"/>
      <c r="N22" s="36"/>
      <c r="O22" s="36"/>
      <c r="P22" s="36"/>
      <c r="Q22" s="12"/>
      <c r="R22" s="12"/>
      <c r="S22" s="12"/>
    </row>
    <row r="23" spans="1:19" s="13" customFormat="1" ht="15">
      <c r="A23" s="36"/>
      <c r="B23" s="36"/>
      <c r="C23" s="36"/>
      <c r="D23" s="36"/>
      <c r="E23" s="36"/>
      <c r="F23" s="36"/>
      <c r="G23" s="36"/>
      <c r="H23" s="36"/>
      <c r="I23" s="36"/>
      <c r="J23" s="36"/>
      <c r="K23" s="36"/>
      <c r="L23" s="36"/>
      <c r="M23" s="36"/>
      <c r="N23" s="36"/>
      <c r="O23" s="36"/>
      <c r="P23" s="36"/>
      <c r="Q23" s="12"/>
      <c r="R23" s="12"/>
      <c r="S23" s="12"/>
    </row>
    <row r="24" spans="1:18" s="13" customFormat="1" ht="15">
      <c r="A24" s="36"/>
      <c r="B24" s="36"/>
      <c r="C24" s="36"/>
      <c r="D24" s="36"/>
      <c r="E24" s="36"/>
      <c r="F24" s="36"/>
      <c r="G24" s="36"/>
      <c r="H24" s="36"/>
      <c r="I24" s="36"/>
      <c r="J24" s="36"/>
      <c r="K24" s="36"/>
      <c r="L24" s="36"/>
      <c r="M24" s="36"/>
      <c r="N24" s="36"/>
      <c r="O24" s="36"/>
      <c r="P24" s="36"/>
      <c r="Q24" s="36"/>
      <c r="R24" s="36"/>
    </row>
    <row r="25" spans="1:18" ht="15">
      <c r="A25" s="27"/>
      <c r="B25" s="27"/>
      <c r="C25" s="27"/>
      <c r="D25" s="27"/>
      <c r="E25" s="27"/>
      <c r="F25" s="27"/>
      <c r="G25" s="27"/>
      <c r="H25" s="27"/>
      <c r="I25" s="27"/>
      <c r="J25" s="27"/>
      <c r="K25" s="27"/>
      <c r="L25" s="27"/>
      <c r="M25" s="27"/>
      <c r="N25" s="88"/>
      <c r="O25" s="88"/>
      <c r="P25" s="88"/>
      <c r="Q25" s="88"/>
      <c r="R25" s="27"/>
    </row>
    <row r="26" spans="1:18" ht="43.5" customHeight="1">
      <c r="A26" s="27"/>
      <c r="B26" s="246" t="s">
        <v>79</v>
      </c>
      <c r="C26" s="246"/>
      <c r="D26" s="246"/>
      <c r="E26" s="246"/>
      <c r="F26" s="246"/>
      <c r="G26" s="246"/>
      <c r="H26" s="246"/>
      <c r="I26" s="246"/>
      <c r="J26" s="246"/>
      <c r="K26" s="246"/>
      <c r="L26" s="27"/>
      <c r="M26" s="27"/>
      <c r="N26" s="88"/>
      <c r="O26" s="240"/>
      <c r="P26" s="240"/>
      <c r="Q26" s="88"/>
      <c r="R26" s="27"/>
    </row>
    <row r="27" spans="1:18" ht="159" customHeight="1">
      <c r="A27" s="84"/>
      <c r="B27" s="148" t="s">
        <v>111</v>
      </c>
      <c r="C27" s="144" t="s">
        <v>101</v>
      </c>
      <c r="D27" s="144" t="s">
        <v>102</v>
      </c>
      <c r="E27" s="144" t="s">
        <v>103</v>
      </c>
      <c r="F27" s="144" t="s">
        <v>104</v>
      </c>
      <c r="G27" s="145" t="s">
        <v>105</v>
      </c>
      <c r="H27" s="144" t="s">
        <v>106</v>
      </c>
      <c r="I27" s="144" t="s">
        <v>107</v>
      </c>
      <c r="J27" s="144" t="s">
        <v>108</v>
      </c>
      <c r="K27" s="144" t="s">
        <v>109</v>
      </c>
      <c r="L27" s="87"/>
      <c r="M27" s="87"/>
      <c r="N27" s="88"/>
      <c r="O27" s="146"/>
      <c r="P27" s="166"/>
      <c r="Q27" s="88"/>
      <c r="R27" s="27"/>
    </row>
    <row r="28" spans="1:18" s="13" customFormat="1" ht="69" customHeight="1">
      <c r="A28" s="85"/>
      <c r="B28" s="149" t="s">
        <v>66</v>
      </c>
      <c r="C28" s="150">
        <f>C15</f>
        <v>2.744</v>
      </c>
      <c r="D28" s="150">
        <f aca="true" t="shared" si="3" ref="D28:K28">D15</f>
        <v>0.714</v>
      </c>
      <c r="E28" s="150">
        <f t="shared" si="3"/>
        <v>1.712</v>
      </c>
      <c r="F28" s="150">
        <f t="shared" si="3"/>
        <v>0.819</v>
      </c>
      <c r="G28" s="150">
        <f t="shared" si="3"/>
        <v>1.456</v>
      </c>
      <c r="H28" s="150">
        <f t="shared" si="3"/>
        <v>0.497</v>
      </c>
      <c r="I28" s="150">
        <f t="shared" si="3"/>
        <v>0.218</v>
      </c>
      <c r="J28" s="150">
        <f t="shared" si="3"/>
        <v>0.768</v>
      </c>
      <c r="K28" s="150">
        <f t="shared" si="3"/>
        <v>0.271</v>
      </c>
      <c r="L28" s="36"/>
      <c r="M28" s="36"/>
      <c r="N28" s="12"/>
      <c r="O28" s="146"/>
      <c r="P28" s="166"/>
      <c r="Q28" s="12"/>
      <c r="R28" s="36"/>
    </row>
    <row r="29" spans="1:18" ht="90.75" customHeight="1">
      <c r="A29" s="86"/>
      <c r="B29" s="151" t="s">
        <v>67</v>
      </c>
      <c r="C29" s="150">
        <f>C16</f>
        <v>2.4</v>
      </c>
      <c r="D29" s="150">
        <f aca="true" t="shared" si="4" ref="D29:K29">D16</f>
        <v>0.714</v>
      </c>
      <c r="E29" s="150">
        <f t="shared" si="4"/>
        <v>1.712</v>
      </c>
      <c r="F29" s="150">
        <f t="shared" si="4"/>
        <v>0.619</v>
      </c>
      <c r="G29" s="150">
        <f t="shared" si="4"/>
        <v>1.456</v>
      </c>
      <c r="H29" s="150">
        <f t="shared" si="4"/>
        <v>0.395</v>
      </c>
      <c r="I29" s="150">
        <f t="shared" si="4"/>
        <v>0.863</v>
      </c>
      <c r="J29" s="150">
        <f t="shared" si="4"/>
        <v>0.768</v>
      </c>
      <c r="K29" s="150">
        <f t="shared" si="4"/>
        <v>0.271</v>
      </c>
      <c r="L29" s="27"/>
      <c r="M29" s="27"/>
      <c r="N29" s="88"/>
      <c r="O29" s="146"/>
      <c r="P29" s="166"/>
      <c r="Q29" s="88"/>
      <c r="R29" s="27"/>
    </row>
    <row r="30" spans="1:18" ht="87" customHeight="1">
      <c r="A30" s="27"/>
      <c r="B30" s="27"/>
      <c r="C30" s="27"/>
      <c r="D30" s="27"/>
      <c r="E30" s="27"/>
      <c r="F30" s="27"/>
      <c r="G30" s="27"/>
      <c r="H30" s="27"/>
      <c r="I30" s="27"/>
      <c r="J30" s="27"/>
      <c r="K30" s="27"/>
      <c r="L30" s="27"/>
      <c r="M30" s="27"/>
      <c r="N30" s="88"/>
      <c r="O30" s="146"/>
      <c r="P30" s="166"/>
      <c r="Q30" s="88"/>
      <c r="R30" s="27"/>
    </row>
    <row r="31" spans="1:18" ht="105.75" customHeight="1">
      <c r="A31" s="27"/>
      <c r="B31" s="27"/>
      <c r="C31" s="27"/>
      <c r="D31" s="27"/>
      <c r="E31" s="27"/>
      <c r="F31" s="27"/>
      <c r="G31" s="27"/>
      <c r="H31" s="27"/>
      <c r="I31" s="27"/>
      <c r="J31" s="27"/>
      <c r="K31" s="27"/>
      <c r="L31" s="27"/>
      <c r="M31" s="27"/>
      <c r="N31" s="88"/>
      <c r="O31" s="146"/>
      <c r="P31" s="166"/>
      <c r="Q31" s="88"/>
      <c r="R31" s="27"/>
    </row>
    <row r="32" spans="1:18" ht="51.75" customHeight="1">
      <c r="A32" s="27"/>
      <c r="B32" s="27"/>
      <c r="C32" s="27"/>
      <c r="D32" s="27"/>
      <c r="E32" s="27"/>
      <c r="F32" s="27"/>
      <c r="G32" s="27"/>
      <c r="H32" s="27"/>
      <c r="I32" s="27"/>
      <c r="J32" s="27"/>
      <c r="K32" s="27"/>
      <c r="L32" s="27"/>
      <c r="M32" s="27"/>
      <c r="N32" s="27"/>
      <c r="R32" s="27"/>
    </row>
    <row r="33" spans="1:18" ht="31.5" customHeight="1">
      <c r="A33" s="27"/>
      <c r="B33" s="27"/>
      <c r="C33" s="27"/>
      <c r="D33" s="27"/>
      <c r="E33" s="27"/>
      <c r="F33" s="27"/>
      <c r="G33" s="27"/>
      <c r="H33" s="27"/>
      <c r="I33" s="27"/>
      <c r="J33" s="27"/>
      <c r="K33" s="27"/>
      <c r="L33" s="27"/>
      <c r="M33" s="27"/>
      <c r="N33" s="27"/>
      <c r="R33" s="27"/>
    </row>
    <row r="34" spans="1:18" ht="48" customHeight="1">
      <c r="A34" s="27"/>
      <c r="B34" s="27"/>
      <c r="C34" s="27"/>
      <c r="D34" s="27"/>
      <c r="E34" s="27"/>
      <c r="F34" s="27"/>
      <c r="G34" s="27"/>
      <c r="H34" s="27"/>
      <c r="I34" s="27"/>
      <c r="J34" s="27"/>
      <c r="K34" s="27"/>
      <c r="L34" s="27"/>
      <c r="M34" s="27"/>
      <c r="N34" s="27"/>
      <c r="R34" s="27"/>
    </row>
    <row r="35" spans="1:18" ht="31.5" customHeight="1">
      <c r="A35" s="27"/>
      <c r="B35" s="27"/>
      <c r="C35" s="27"/>
      <c r="D35" s="27"/>
      <c r="E35" s="27"/>
      <c r="F35" s="27"/>
      <c r="G35" s="27"/>
      <c r="H35" s="27"/>
      <c r="I35" s="27"/>
      <c r="J35" s="27"/>
      <c r="K35" s="27"/>
      <c r="L35" s="27"/>
      <c r="M35" s="27"/>
      <c r="N35" s="27"/>
      <c r="R35" s="27"/>
    </row>
    <row r="36" spans="1:18" ht="37.5" customHeight="1">
      <c r="A36" s="27"/>
      <c r="B36" s="27"/>
      <c r="C36" s="27"/>
      <c r="D36" s="27"/>
      <c r="E36" s="27"/>
      <c r="F36" s="27"/>
      <c r="G36" s="27"/>
      <c r="H36" s="27"/>
      <c r="I36" s="27"/>
      <c r="J36" s="27"/>
      <c r="K36" s="27"/>
      <c r="L36" s="27"/>
      <c r="M36" s="27"/>
      <c r="N36" s="27"/>
      <c r="R36" s="27"/>
    </row>
    <row r="37" spans="1:18" ht="28.5" customHeight="1">
      <c r="A37" s="27"/>
      <c r="B37" s="27"/>
      <c r="C37" s="27"/>
      <c r="D37" s="27"/>
      <c r="E37" s="27"/>
      <c r="F37" s="27"/>
      <c r="G37" s="27"/>
      <c r="H37" s="27"/>
      <c r="I37" s="27"/>
      <c r="J37" s="27"/>
      <c r="K37" s="27"/>
      <c r="L37" s="27"/>
      <c r="M37" s="27"/>
      <c r="N37" s="27"/>
      <c r="R37" s="27"/>
    </row>
    <row r="38" spans="1:18" ht="39.75" customHeight="1">
      <c r="A38" s="27"/>
      <c r="B38" s="27"/>
      <c r="C38" s="27"/>
      <c r="D38" s="27"/>
      <c r="E38" s="27"/>
      <c r="F38" s="27"/>
      <c r="G38" s="27"/>
      <c r="H38" s="27"/>
      <c r="I38" s="27"/>
      <c r="J38" s="27"/>
      <c r="K38" s="27"/>
      <c r="L38" s="27"/>
      <c r="M38" s="27"/>
      <c r="N38" s="27"/>
      <c r="R38" s="27"/>
    </row>
    <row r="39" spans="1:18" ht="36.75" customHeight="1">
      <c r="A39" s="27"/>
      <c r="B39" s="27"/>
      <c r="C39" s="27"/>
      <c r="D39" s="27"/>
      <c r="E39" s="27"/>
      <c r="F39" s="27"/>
      <c r="G39" s="27"/>
      <c r="H39" s="27"/>
      <c r="I39" s="27"/>
      <c r="J39" s="27"/>
      <c r="K39" s="27"/>
      <c r="L39" s="27"/>
      <c r="M39" s="27"/>
      <c r="N39" s="27"/>
      <c r="R39" s="27"/>
    </row>
    <row r="40" spans="1:18" ht="35.25" customHeight="1">
      <c r="A40" s="27"/>
      <c r="B40" s="27"/>
      <c r="C40" s="27"/>
      <c r="D40" s="27"/>
      <c r="E40" s="27"/>
      <c r="F40" s="27"/>
      <c r="G40" s="27"/>
      <c r="H40" s="27"/>
      <c r="I40" s="27"/>
      <c r="J40" s="27"/>
      <c r="K40" s="27"/>
      <c r="L40" s="27"/>
      <c r="M40" s="27"/>
      <c r="N40" s="27"/>
      <c r="R40" s="27"/>
    </row>
    <row r="41" spans="1:18" ht="29.25" customHeight="1">
      <c r="A41" s="27"/>
      <c r="B41" s="27"/>
      <c r="C41" s="27"/>
      <c r="D41" s="27"/>
      <c r="E41" s="27"/>
      <c r="F41" s="27"/>
      <c r="G41" s="27"/>
      <c r="H41" s="27"/>
      <c r="I41" s="27"/>
      <c r="J41" s="27"/>
      <c r="K41" s="27"/>
      <c r="L41" s="27"/>
      <c r="M41" s="27"/>
      <c r="N41" s="27"/>
      <c r="O41" s="27"/>
      <c r="P41" s="27"/>
      <c r="Q41" s="27"/>
      <c r="R41" s="27"/>
    </row>
    <row r="42" spans="1:18" ht="15">
      <c r="A42" s="27"/>
      <c r="B42" s="27"/>
      <c r="C42" s="27"/>
      <c r="D42" s="27"/>
      <c r="E42" s="27"/>
      <c r="F42" s="27"/>
      <c r="G42" s="27"/>
      <c r="H42" s="27"/>
      <c r="I42" s="27"/>
      <c r="J42" s="27"/>
      <c r="K42" s="27"/>
      <c r="L42" s="27"/>
      <c r="M42" s="27"/>
      <c r="N42" s="27"/>
      <c r="O42" s="27"/>
      <c r="P42" s="27"/>
      <c r="Q42" s="27"/>
      <c r="R42" s="27"/>
    </row>
    <row r="43" spans="1:18" ht="15">
      <c r="A43" s="27"/>
      <c r="B43" s="27"/>
      <c r="C43" s="27"/>
      <c r="D43" s="27"/>
      <c r="E43" s="27"/>
      <c r="F43" s="27"/>
      <c r="G43" s="27"/>
      <c r="H43" s="27"/>
      <c r="I43" s="27"/>
      <c r="J43" s="27"/>
      <c r="K43" s="27"/>
      <c r="L43" s="27"/>
      <c r="M43" s="27"/>
      <c r="N43" s="27"/>
      <c r="O43" s="27"/>
      <c r="P43" s="27"/>
      <c r="Q43" s="27"/>
      <c r="R43" s="27"/>
    </row>
    <row r="44" spans="1:18" ht="15">
      <c r="A44" s="27"/>
      <c r="B44" s="27"/>
      <c r="C44" s="27"/>
      <c r="D44" s="27"/>
      <c r="E44" s="27"/>
      <c r="F44" s="27"/>
      <c r="G44" s="27"/>
      <c r="H44" s="27"/>
      <c r="I44" s="27"/>
      <c r="J44" s="27"/>
      <c r="K44" s="27"/>
      <c r="L44" s="27"/>
      <c r="M44" s="27"/>
      <c r="N44" s="27"/>
      <c r="O44" s="27"/>
      <c r="P44" s="27"/>
      <c r="Q44" s="27"/>
      <c r="R44" s="27"/>
    </row>
    <row r="45" spans="1:18" ht="15">
      <c r="A45" s="27"/>
      <c r="B45" s="27"/>
      <c r="C45" s="27"/>
      <c r="D45" s="27"/>
      <c r="E45" s="27"/>
      <c r="F45" s="27"/>
      <c r="G45" s="27"/>
      <c r="H45" s="27"/>
      <c r="I45" s="27"/>
      <c r="J45" s="27"/>
      <c r="K45" s="27"/>
      <c r="L45" s="27"/>
      <c r="M45" s="27"/>
      <c r="N45" s="27"/>
      <c r="O45" s="27"/>
      <c r="P45" s="27"/>
      <c r="Q45" s="27"/>
      <c r="R45" s="27"/>
    </row>
    <row r="46" spans="1:18" ht="15">
      <c r="A46" s="27"/>
      <c r="B46" s="27"/>
      <c r="C46" s="27"/>
      <c r="D46" s="27"/>
      <c r="E46" s="27"/>
      <c r="F46" s="27"/>
      <c r="G46" s="27"/>
      <c r="H46" s="27"/>
      <c r="I46" s="27"/>
      <c r="J46" s="27"/>
      <c r="K46" s="27"/>
      <c r="L46" s="27"/>
      <c r="M46" s="27"/>
      <c r="N46" s="27"/>
      <c r="O46" s="27"/>
      <c r="P46" s="27"/>
      <c r="Q46" s="27"/>
      <c r="R46" s="27"/>
    </row>
    <row r="47" spans="1:18" ht="15">
      <c r="A47" s="27"/>
      <c r="B47" s="27"/>
      <c r="C47" s="27"/>
      <c r="D47" s="27"/>
      <c r="E47" s="27"/>
      <c r="F47" s="27"/>
      <c r="G47" s="27"/>
      <c r="H47" s="27"/>
      <c r="I47" s="27"/>
      <c r="J47" s="27"/>
      <c r="K47" s="27"/>
      <c r="L47" s="27"/>
      <c r="M47" s="27"/>
      <c r="N47" s="27"/>
      <c r="O47" s="27"/>
      <c r="P47" s="27"/>
      <c r="Q47" s="27"/>
      <c r="R47" s="27"/>
    </row>
    <row r="48" spans="1:18" ht="15">
      <c r="A48" s="27"/>
      <c r="B48" s="27"/>
      <c r="C48" s="27"/>
      <c r="D48" s="27"/>
      <c r="E48" s="27"/>
      <c r="F48" s="27"/>
      <c r="G48" s="27"/>
      <c r="H48" s="27"/>
      <c r="I48" s="27"/>
      <c r="J48" s="27"/>
      <c r="K48" s="27"/>
      <c r="L48" s="27"/>
      <c r="M48" s="27"/>
      <c r="N48" s="27"/>
      <c r="O48" s="27"/>
      <c r="P48" s="27"/>
      <c r="Q48" s="27"/>
      <c r="R48" s="27"/>
    </row>
    <row r="49" spans="1:18" ht="15">
      <c r="A49" s="27"/>
      <c r="B49" s="27"/>
      <c r="C49" s="27"/>
      <c r="D49" s="27"/>
      <c r="E49" s="27"/>
      <c r="F49" s="27"/>
      <c r="G49" s="27"/>
      <c r="H49" s="27"/>
      <c r="I49" s="27"/>
      <c r="J49" s="27"/>
      <c r="K49" s="27"/>
      <c r="L49" s="27"/>
      <c r="M49" s="27"/>
      <c r="N49" s="27"/>
      <c r="O49" s="27"/>
      <c r="P49" s="27"/>
      <c r="Q49" s="27"/>
      <c r="R49" s="27"/>
    </row>
    <row r="50" spans="1:18" ht="15">
      <c r="A50" s="27"/>
      <c r="B50" s="27"/>
      <c r="C50" s="27"/>
      <c r="D50" s="27"/>
      <c r="E50" s="27"/>
      <c r="F50" s="27"/>
      <c r="G50" s="27"/>
      <c r="H50" s="27"/>
      <c r="I50" s="27"/>
      <c r="J50" s="27"/>
      <c r="K50" s="27"/>
      <c r="L50" s="27"/>
      <c r="M50" s="27"/>
      <c r="N50" s="27"/>
      <c r="O50" s="27"/>
      <c r="P50" s="27"/>
      <c r="Q50" s="27"/>
      <c r="R50" s="27"/>
    </row>
    <row r="51" spans="1:18" ht="15">
      <c r="A51" s="27"/>
      <c r="B51" s="27"/>
      <c r="C51" s="27"/>
      <c r="D51" s="27"/>
      <c r="E51" s="27"/>
      <c r="F51" s="27"/>
      <c r="G51" s="27"/>
      <c r="H51" s="27"/>
      <c r="I51" s="27"/>
      <c r="J51" s="27"/>
      <c r="K51" s="27"/>
      <c r="L51" s="27"/>
      <c r="M51" s="27"/>
      <c r="N51" s="27"/>
      <c r="O51" s="27"/>
      <c r="P51" s="27"/>
      <c r="Q51" s="27"/>
      <c r="R51" s="27"/>
    </row>
    <row r="52" spans="1:18" ht="15">
      <c r="A52" s="27"/>
      <c r="B52" s="27"/>
      <c r="C52" s="27"/>
      <c r="D52" s="27"/>
      <c r="E52" s="27"/>
      <c r="F52" s="27"/>
      <c r="G52" s="27"/>
      <c r="H52" s="27"/>
      <c r="I52" s="27"/>
      <c r="J52" s="27"/>
      <c r="K52" s="27"/>
      <c r="L52" s="27"/>
      <c r="M52" s="27"/>
      <c r="N52" s="27"/>
      <c r="O52" s="27"/>
      <c r="P52" s="27"/>
      <c r="Q52" s="27"/>
      <c r="R52" s="27"/>
    </row>
    <row r="53" spans="1:18" ht="15">
      <c r="A53" s="27"/>
      <c r="B53" s="27"/>
      <c r="C53" s="27"/>
      <c r="D53" s="27"/>
      <c r="E53" s="27"/>
      <c r="F53" s="27"/>
      <c r="G53" s="27"/>
      <c r="H53" s="27"/>
      <c r="I53" s="27"/>
      <c r="J53" s="27"/>
      <c r="K53" s="27"/>
      <c r="L53" s="27"/>
      <c r="M53" s="27"/>
      <c r="N53" s="27"/>
      <c r="O53" s="27"/>
      <c r="P53" s="27"/>
      <c r="Q53" s="27"/>
      <c r="R53" s="27"/>
    </row>
    <row r="54" spans="1:18" ht="15">
      <c r="A54" s="27"/>
      <c r="B54" s="27"/>
      <c r="C54" s="27"/>
      <c r="D54" s="27"/>
      <c r="E54" s="27"/>
      <c r="F54" s="27"/>
      <c r="G54" s="27"/>
      <c r="H54" s="27"/>
      <c r="I54" s="27"/>
      <c r="J54" s="27"/>
      <c r="K54" s="27"/>
      <c r="L54" s="27"/>
      <c r="M54" s="27"/>
      <c r="N54" s="27"/>
      <c r="O54" s="27"/>
      <c r="P54" s="27"/>
      <c r="Q54" s="27"/>
      <c r="R54" s="27"/>
    </row>
    <row r="55" spans="1:18" ht="15">
      <c r="A55" s="27"/>
      <c r="B55" s="27"/>
      <c r="C55" s="27"/>
      <c r="D55" s="27"/>
      <c r="E55" s="27"/>
      <c r="F55" s="27"/>
      <c r="G55" s="27"/>
      <c r="H55" s="27"/>
      <c r="I55" s="27"/>
      <c r="J55" s="27"/>
      <c r="K55" s="27"/>
      <c r="L55" s="27"/>
      <c r="M55" s="27"/>
      <c r="N55" s="27"/>
      <c r="O55" s="27"/>
      <c r="P55" s="27"/>
      <c r="Q55" s="27"/>
      <c r="R55" s="27"/>
    </row>
    <row r="56" spans="1:18" ht="15">
      <c r="A56" s="27"/>
      <c r="B56" s="27"/>
      <c r="C56" s="27"/>
      <c r="D56" s="27"/>
      <c r="E56" s="27"/>
      <c r="F56" s="27"/>
      <c r="G56" s="27"/>
      <c r="H56" s="27"/>
      <c r="I56" s="27"/>
      <c r="J56" s="27"/>
      <c r="K56" s="27"/>
      <c r="L56" s="27"/>
      <c r="M56" s="27"/>
      <c r="N56" s="27"/>
      <c r="O56" s="27"/>
      <c r="P56" s="27"/>
      <c r="Q56" s="27"/>
      <c r="R56" s="27"/>
    </row>
    <row r="57" spans="1:18" ht="15">
      <c r="A57" s="27"/>
      <c r="B57" s="27"/>
      <c r="C57" s="27"/>
      <c r="D57" s="27"/>
      <c r="E57" s="27"/>
      <c r="F57" s="27"/>
      <c r="G57" s="27"/>
      <c r="H57" s="27"/>
      <c r="I57" s="27"/>
      <c r="J57" s="27"/>
      <c r="K57" s="27"/>
      <c r="L57" s="27"/>
      <c r="M57" s="27"/>
      <c r="N57" s="27"/>
      <c r="O57" s="27"/>
      <c r="P57" s="27"/>
      <c r="Q57" s="27"/>
      <c r="R57" s="27"/>
    </row>
    <row r="58" spans="1:18" ht="15">
      <c r="A58" s="27"/>
      <c r="B58" s="27"/>
      <c r="C58" s="27"/>
      <c r="D58" s="27"/>
      <c r="E58" s="27"/>
      <c r="F58" s="27"/>
      <c r="G58" s="27"/>
      <c r="H58" s="27"/>
      <c r="I58" s="27"/>
      <c r="J58" s="27"/>
      <c r="K58" s="27"/>
      <c r="L58" s="27"/>
      <c r="M58" s="27"/>
      <c r="N58" s="27"/>
      <c r="O58" s="27"/>
      <c r="P58" s="27"/>
      <c r="Q58" s="27"/>
      <c r="R58" s="27"/>
    </row>
    <row r="59" spans="1:18" ht="15">
      <c r="A59" s="27"/>
      <c r="B59" s="27"/>
      <c r="C59" s="27"/>
      <c r="D59" s="27"/>
      <c r="E59" s="27"/>
      <c r="F59" s="27"/>
      <c r="G59" s="27"/>
      <c r="H59" s="27"/>
      <c r="I59" s="27"/>
      <c r="J59" s="27"/>
      <c r="K59" s="27"/>
      <c r="L59" s="27"/>
      <c r="M59" s="27"/>
      <c r="N59" s="27"/>
      <c r="O59" s="27"/>
      <c r="P59" s="27"/>
      <c r="Q59" s="27"/>
      <c r="R59" s="27"/>
    </row>
    <row r="60" spans="1:18" ht="15">
      <c r="A60" s="27"/>
      <c r="B60" s="27"/>
      <c r="C60" s="27"/>
      <c r="D60" s="27"/>
      <c r="E60" s="27"/>
      <c r="F60" s="27"/>
      <c r="G60" s="27"/>
      <c r="H60" s="27"/>
      <c r="I60" s="27"/>
      <c r="J60" s="27"/>
      <c r="K60" s="27"/>
      <c r="L60" s="27"/>
      <c r="M60" s="27"/>
      <c r="N60" s="27"/>
      <c r="O60" s="27"/>
      <c r="P60" s="27"/>
      <c r="Q60" s="27"/>
      <c r="R60" s="27"/>
    </row>
    <row r="61" spans="1:18" ht="15">
      <c r="A61" s="27"/>
      <c r="B61" s="27"/>
      <c r="C61" s="27"/>
      <c r="D61" s="27"/>
      <c r="E61" s="27"/>
      <c r="F61" s="27"/>
      <c r="G61" s="27"/>
      <c r="H61" s="27"/>
      <c r="I61" s="27"/>
      <c r="J61" s="27"/>
      <c r="K61" s="27"/>
      <c r="L61" s="27"/>
      <c r="M61" s="27"/>
      <c r="N61" s="27"/>
      <c r="O61" s="27"/>
      <c r="P61" s="27"/>
      <c r="Q61" s="27"/>
      <c r="R61" s="27"/>
    </row>
    <row r="62" spans="1:18" ht="15">
      <c r="A62" s="27"/>
      <c r="B62" s="27"/>
      <c r="C62" s="27"/>
      <c r="D62" s="27"/>
      <c r="E62" s="27"/>
      <c r="F62" s="27"/>
      <c r="G62" s="27"/>
      <c r="H62" s="27"/>
      <c r="I62" s="27"/>
      <c r="J62" s="27"/>
      <c r="K62" s="27"/>
      <c r="L62" s="27"/>
      <c r="M62" s="27"/>
      <c r="N62" s="27"/>
      <c r="O62" s="27"/>
      <c r="P62" s="27"/>
      <c r="Q62" s="27"/>
      <c r="R62" s="27"/>
    </row>
    <row r="63" spans="1:18" ht="15">
      <c r="A63" s="27"/>
      <c r="B63" s="27"/>
      <c r="C63" s="27"/>
      <c r="D63" s="27"/>
      <c r="E63" s="27"/>
      <c r="F63" s="27"/>
      <c r="G63" s="27"/>
      <c r="H63" s="27"/>
      <c r="I63" s="27"/>
      <c r="J63" s="27"/>
      <c r="K63" s="27"/>
      <c r="L63" s="27"/>
      <c r="M63" s="27"/>
      <c r="N63" s="27"/>
      <c r="O63" s="27"/>
      <c r="P63" s="27"/>
      <c r="Q63" s="27"/>
      <c r="R63" s="27"/>
    </row>
    <row r="64" spans="1:14" ht="15" customHeight="1">
      <c r="A64" s="27"/>
      <c r="B64" s="27"/>
      <c r="C64" s="27"/>
      <c r="D64" s="27"/>
      <c r="E64" s="27"/>
      <c r="F64" s="27"/>
      <c r="G64" s="27"/>
      <c r="H64" s="27"/>
      <c r="I64" s="27"/>
      <c r="J64" s="27"/>
      <c r="K64" s="27"/>
      <c r="L64" s="27"/>
      <c r="M64" s="27"/>
      <c r="N64" s="27"/>
    </row>
  </sheetData>
  <sheetProtection formatCells="0" formatColumns="0" formatRows="0" insertColumns="0" insertRows="0"/>
  <protectedRanges>
    <protectedRange sqref="C6:D7" name="Tartom?ny1"/>
    <protectedRange sqref="C8" name="Tartom?ny2"/>
    <protectedRange sqref="Q11" name="Tartom?ny4_1"/>
    <protectedRange sqref="O13:S21" name="Tartom?ny4"/>
  </protectedRanges>
  <mergeCells count="21">
    <mergeCell ref="B26:K26"/>
    <mergeCell ref="J13:K13"/>
    <mergeCell ref="B1:E1"/>
    <mergeCell ref="B2:C2"/>
    <mergeCell ref="H11:I11"/>
    <mergeCell ref="B20:B21"/>
    <mergeCell ref="C11:F11"/>
    <mergeCell ref="N12:P12"/>
    <mergeCell ref="O13:P13"/>
    <mergeCell ref="O14:P14"/>
    <mergeCell ref="C6:D6"/>
    <mergeCell ref="C7:D7"/>
    <mergeCell ref="J11:K11"/>
    <mergeCell ref="O15:P15"/>
    <mergeCell ref="O16:P16"/>
    <mergeCell ref="O26:P26"/>
    <mergeCell ref="O17:P17"/>
    <mergeCell ref="O18:P18"/>
    <mergeCell ref="O19:P19"/>
    <mergeCell ref="O20:P20"/>
    <mergeCell ref="O21:P21"/>
  </mergeCells>
  <conditionalFormatting sqref="C21:K21">
    <cfRule type="cellIs" priority="3" dxfId="24" operator="lessThan" stopIfTrue="1">
      <formula>0</formula>
    </cfRule>
    <cfRule type="cellIs" priority="4" dxfId="24" operator="greaterThan" stopIfTrue="1">
      <formula>0</formula>
    </cfRule>
  </conditionalFormatting>
  <conditionalFormatting sqref="L21:M21">
    <cfRule type="cellIs" priority="1" dxfId="24" operator="lessThan" stopIfTrue="1">
      <formula>0</formula>
    </cfRule>
    <cfRule type="cellIs" priority="2" dxfId="24" operator="greaterThan" stopIfTrue="1">
      <formula>0</formula>
    </cfRule>
  </conditionalFormatting>
  <printOptions/>
  <pageMargins left="0.7086614173228347" right="0.7086614173228347" top="0.7480314960629921" bottom="0.7480314960629921" header="0.31496062992125984" footer="0.31496062992125984"/>
  <pageSetup fitToHeight="1" fitToWidth="1" orientation="portrait" paperSize="9" scale="42" r:id="rId4"/>
  <headerFooter>
    <oddFooter>&amp;C&amp;P. oldal, összesen: &amp;N</oddFooter>
  </headerFooter>
  <rowBreaks count="1" manualBreakCount="1">
    <brk id="22" max="255" man="1"/>
  </rowBreaks>
  <colBreaks count="1" manualBreakCount="1">
    <brk id="13" max="65535" man="1"/>
  </colBreaks>
  <ignoredErrors>
    <ignoredError sqref="L20" formula="1"/>
  </ignoredError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Z22"/>
  <sheetViews>
    <sheetView showGridLines="0" view="pageBreakPreview" zoomScale="64" zoomScaleNormal="55" zoomScaleSheetLayoutView="64" zoomScalePageLayoutView="0" workbookViewId="0" topLeftCell="D25">
      <selection activeCell="F15" sqref="F15"/>
    </sheetView>
  </sheetViews>
  <sheetFormatPr defaultColWidth="9.140625" defaultRowHeight="15"/>
  <cols>
    <col min="1" max="1" width="6.7109375" style="0" customWidth="1"/>
    <col min="2" max="2" width="30.00390625" style="0" customWidth="1"/>
    <col min="3" max="3" width="23.57421875" style="0" customWidth="1"/>
    <col min="4" max="4" width="20.421875" style="0" customWidth="1"/>
    <col min="5" max="5" width="23.8515625" style="0" customWidth="1"/>
    <col min="6" max="6" width="22.421875" style="0" customWidth="1"/>
    <col min="7" max="14" width="26.28125" style="0" customWidth="1"/>
    <col min="17" max="17" width="14.7109375" style="0" customWidth="1"/>
    <col min="18" max="18" width="19.57421875" style="0" customWidth="1"/>
    <col min="19" max="19" width="18.8515625" style="0" customWidth="1"/>
    <col min="20" max="20" width="18.00390625" style="0" customWidth="1"/>
    <col min="21" max="21" width="17.140625" style="0" customWidth="1"/>
    <col min="22" max="22" width="20.28125" style="0" customWidth="1"/>
    <col min="23" max="23" width="14.57421875" style="0" customWidth="1"/>
  </cols>
  <sheetData>
    <row r="1" spans="3:49" ht="150" customHeight="1">
      <c r="C1" s="258" t="s">
        <v>143</v>
      </c>
      <c r="D1" s="259"/>
      <c r="E1" s="259"/>
      <c r="F1" s="259"/>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row>
    <row r="2" spans="2:49" ht="30.75" customHeight="1">
      <c r="B2" s="24"/>
      <c r="C2" s="260" t="s">
        <v>55</v>
      </c>
      <c r="D2" s="260"/>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row>
    <row r="3" spans="2:49" ht="15">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row>
    <row r="4" spans="2:49" ht="15">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row>
    <row r="5" spans="2:49" ht="15">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row>
    <row r="6" spans="2:49" ht="39.75" customHeight="1">
      <c r="B6" s="24"/>
      <c r="C6" s="31" t="s">
        <v>95</v>
      </c>
      <c r="D6" s="261" t="s">
        <v>147</v>
      </c>
      <c r="E6" s="261"/>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row>
    <row r="7" spans="2:49" ht="48" customHeight="1">
      <c r="B7" s="24"/>
      <c r="C7" s="31" t="s">
        <v>96</v>
      </c>
      <c r="D7" s="261" t="s">
        <v>148</v>
      </c>
      <c r="E7" s="261"/>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row>
    <row r="8" spans="2:49" ht="37.5">
      <c r="B8" s="24"/>
      <c r="C8" s="31" t="s">
        <v>99</v>
      </c>
      <c r="D8" s="98">
        <f>'1.) MJV_ITP_3. fejezet'!C8</f>
        <v>9.2</v>
      </c>
      <c r="E8" s="44"/>
      <c r="F8" s="24"/>
      <c r="G8" s="24"/>
      <c r="H8" s="24"/>
      <c r="I8" s="24"/>
      <c r="J8" s="24"/>
      <c r="K8" s="24"/>
      <c r="L8" s="24"/>
      <c r="M8" s="24"/>
      <c r="N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row>
    <row r="9" spans="1:49" ht="27" customHeight="1">
      <c r="A9" s="27"/>
      <c r="B9" s="27"/>
      <c r="C9" s="27"/>
      <c r="D9" s="27"/>
      <c r="E9" s="27"/>
      <c r="F9" s="27"/>
      <c r="G9" s="27"/>
      <c r="H9" s="27"/>
      <c r="I9" s="27"/>
      <c r="J9" s="27"/>
      <c r="K9" s="27"/>
      <c r="L9" s="27"/>
      <c r="M9" s="27"/>
      <c r="N9" s="27"/>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row>
    <row r="10" spans="1:49" ht="27" customHeight="1">
      <c r="A10" s="24"/>
      <c r="B10" s="24"/>
      <c r="C10" s="24"/>
      <c r="D10" s="24"/>
      <c r="E10" s="24"/>
      <c r="F10" s="24"/>
      <c r="G10" s="24"/>
      <c r="H10" s="24"/>
      <c r="I10" s="24"/>
      <c r="J10" s="24"/>
      <c r="K10" s="24"/>
      <c r="L10" s="24"/>
      <c r="M10" s="24"/>
      <c r="N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row>
    <row r="11" spans="1:49" ht="78.75">
      <c r="A11" s="24"/>
      <c r="B11" s="24"/>
      <c r="C11" s="171"/>
      <c r="D11" s="172"/>
      <c r="E11" s="144" t="s">
        <v>101</v>
      </c>
      <c r="F11" s="144" t="s">
        <v>102</v>
      </c>
      <c r="G11" s="144" t="s">
        <v>103</v>
      </c>
      <c r="H11" s="144" t="s">
        <v>104</v>
      </c>
      <c r="I11" s="145" t="s">
        <v>105</v>
      </c>
      <c r="J11" s="144" t="s">
        <v>106</v>
      </c>
      <c r="K11" s="144" t="s">
        <v>107</v>
      </c>
      <c r="L11" s="144" t="s">
        <v>108</v>
      </c>
      <c r="M11" s="144" t="s">
        <v>109</v>
      </c>
      <c r="N11" s="18" t="s">
        <v>62</v>
      </c>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row>
    <row r="12" spans="1:49" ht="68.25" customHeight="1">
      <c r="A12" s="24"/>
      <c r="B12" s="24"/>
      <c r="C12" s="262" t="s">
        <v>51</v>
      </c>
      <c r="D12" s="5" t="s">
        <v>119</v>
      </c>
      <c r="E12" s="214">
        <v>2.4</v>
      </c>
      <c r="F12" s="214">
        <v>0.714</v>
      </c>
      <c r="G12" s="214">
        <v>1.712</v>
      </c>
      <c r="H12" s="214">
        <v>0.619</v>
      </c>
      <c r="I12" s="215">
        <v>1.456</v>
      </c>
      <c r="J12" s="215">
        <v>0.395</v>
      </c>
      <c r="K12" s="215">
        <v>0.863</v>
      </c>
      <c r="L12" s="215">
        <v>0.768</v>
      </c>
      <c r="M12" s="215">
        <v>0.271</v>
      </c>
      <c r="N12" s="91">
        <f>SUM(E12:M12)</f>
        <v>9.198</v>
      </c>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row>
    <row r="13" spans="1:49" ht="45">
      <c r="A13" s="24"/>
      <c r="B13" s="24"/>
      <c r="C13" s="263"/>
      <c r="D13" s="5" t="s">
        <v>120</v>
      </c>
      <c r="E13" s="216">
        <v>0</v>
      </c>
      <c r="F13" s="216">
        <v>0</v>
      </c>
      <c r="G13" s="216">
        <v>0</v>
      </c>
      <c r="H13" s="216">
        <v>0</v>
      </c>
      <c r="I13" s="216">
        <v>0</v>
      </c>
      <c r="J13" s="216">
        <v>0</v>
      </c>
      <c r="K13" s="216">
        <v>0</v>
      </c>
      <c r="L13" s="216">
        <v>0</v>
      </c>
      <c r="M13" s="216">
        <v>0</v>
      </c>
      <c r="N13" s="91">
        <v>0</v>
      </c>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row>
    <row r="14" spans="1:49" ht="30">
      <c r="A14" s="24"/>
      <c r="B14" s="24"/>
      <c r="C14" s="263"/>
      <c r="D14" s="5" t="s">
        <v>121</v>
      </c>
      <c r="E14" s="216">
        <v>0</v>
      </c>
      <c r="F14" s="216">
        <v>0</v>
      </c>
      <c r="G14" s="216">
        <v>0</v>
      </c>
      <c r="H14" s="216">
        <v>0</v>
      </c>
      <c r="I14" s="216">
        <v>0</v>
      </c>
      <c r="J14" s="216">
        <v>0</v>
      </c>
      <c r="K14" s="216">
        <v>0</v>
      </c>
      <c r="L14" s="216">
        <v>0</v>
      </c>
      <c r="M14" s="216">
        <v>0</v>
      </c>
      <c r="N14" s="91">
        <f>SUM(E14:H14)</f>
        <v>0</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row>
    <row r="15" spans="1:49" ht="15">
      <c r="A15" s="24"/>
      <c r="B15" s="24"/>
      <c r="C15" s="90"/>
      <c r="D15" s="91" t="s">
        <v>131</v>
      </c>
      <c r="E15" s="91">
        <f>SUM(E12:E14)</f>
        <v>2.4</v>
      </c>
      <c r="F15" s="91">
        <f aca="true" t="shared" si="0" ref="F15:N15">SUM(F12:F14)</f>
        <v>0.714</v>
      </c>
      <c r="G15" s="91">
        <f t="shared" si="0"/>
        <v>1.712</v>
      </c>
      <c r="H15" s="91">
        <f t="shared" si="0"/>
        <v>0.619</v>
      </c>
      <c r="I15" s="91">
        <f t="shared" si="0"/>
        <v>1.456</v>
      </c>
      <c r="J15" s="91">
        <f t="shared" si="0"/>
        <v>0.395</v>
      </c>
      <c r="K15" s="91">
        <f t="shared" si="0"/>
        <v>0.863</v>
      </c>
      <c r="L15" s="91">
        <f t="shared" si="0"/>
        <v>0.768</v>
      </c>
      <c r="M15" s="91">
        <f t="shared" si="0"/>
        <v>0.271</v>
      </c>
      <c r="N15" s="91">
        <f t="shared" si="0"/>
        <v>9.198</v>
      </c>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row>
    <row r="16" spans="1:49" ht="63" customHeight="1">
      <c r="A16" s="24"/>
      <c r="B16" s="24"/>
      <c r="C16" s="90"/>
      <c r="D16" s="19" t="s">
        <v>80</v>
      </c>
      <c r="E16" s="19">
        <f>'1.) MJV_ITP_3. fejezet'!C16</f>
        <v>2.4</v>
      </c>
      <c r="F16" s="19">
        <f>'1.) MJV_ITP_3. fejezet'!D16</f>
        <v>0.714</v>
      </c>
      <c r="G16" s="19">
        <f>'1.) MJV_ITP_3. fejezet'!E16</f>
        <v>1.712</v>
      </c>
      <c r="H16" s="19">
        <f>'1.) MJV_ITP_3. fejezet'!F16</f>
        <v>0.619</v>
      </c>
      <c r="I16" s="173">
        <f>'1.) MJV_ITP_3. fejezet'!G16</f>
        <v>1.456</v>
      </c>
      <c r="J16" s="19">
        <f>'1.) MJV_ITP_3. fejezet'!H16</f>
        <v>0.395</v>
      </c>
      <c r="K16" s="19">
        <f>'1.) MJV_ITP_3. fejezet'!I16</f>
        <v>0.863</v>
      </c>
      <c r="L16" s="19">
        <f>'1.) MJV_ITP_3. fejezet'!J16</f>
        <v>0.768</v>
      </c>
      <c r="M16" s="19">
        <f>'1.) MJV_ITP_3. fejezet'!K16</f>
        <v>0.271</v>
      </c>
      <c r="N16" s="91"/>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row>
    <row r="17" spans="1:52" ht="15">
      <c r="A17" s="24"/>
      <c r="B17" s="24"/>
      <c r="C17" s="24"/>
      <c r="D17" s="24"/>
      <c r="E17" s="24"/>
      <c r="F17" s="24"/>
      <c r="G17" s="24"/>
      <c r="H17" s="24"/>
      <c r="I17" s="24"/>
      <c r="J17" s="24"/>
      <c r="K17" s="24"/>
      <c r="L17" s="24"/>
      <c r="M17" s="24"/>
      <c r="N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row>
    <row r="18" spans="1:52" ht="15">
      <c r="A18" s="24"/>
      <c r="B18" s="24"/>
      <c r="C18" s="24"/>
      <c r="D18" s="24"/>
      <c r="E18" s="24"/>
      <c r="F18" s="24"/>
      <c r="G18" s="24"/>
      <c r="H18" s="24"/>
      <c r="I18" s="24"/>
      <c r="J18" s="24"/>
      <c r="K18" s="24"/>
      <c r="L18" s="24"/>
      <c r="M18" s="24"/>
      <c r="N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row>
    <row r="19" spans="1:52" ht="15">
      <c r="A19" s="24"/>
      <c r="B19" s="24"/>
      <c r="C19" s="268" t="s">
        <v>94</v>
      </c>
      <c r="D19" s="269"/>
      <c r="E19" s="142" t="s">
        <v>122</v>
      </c>
      <c r="F19" s="142" t="s">
        <v>123</v>
      </c>
      <c r="G19" s="142" t="s">
        <v>124</v>
      </c>
      <c r="H19" s="142" t="s">
        <v>125</v>
      </c>
      <c r="I19" s="142" t="s">
        <v>126</v>
      </c>
      <c r="J19" s="142" t="s">
        <v>127</v>
      </c>
      <c r="K19" s="142" t="s">
        <v>128</v>
      </c>
      <c r="L19" s="142" t="s">
        <v>129</v>
      </c>
      <c r="M19" s="142" t="s">
        <v>130</v>
      </c>
      <c r="N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row>
    <row r="20" spans="1:52" ht="52.5" customHeight="1">
      <c r="A20" s="24"/>
      <c r="B20" s="256" t="s">
        <v>146</v>
      </c>
      <c r="C20" s="264" t="s">
        <v>81</v>
      </c>
      <c r="D20" s="265"/>
      <c r="E20" s="234" t="s">
        <v>153</v>
      </c>
      <c r="F20" s="234" t="s">
        <v>153</v>
      </c>
      <c r="G20" s="234" t="s">
        <v>153</v>
      </c>
      <c r="H20" s="234" t="s">
        <v>153</v>
      </c>
      <c r="I20" s="234" t="s">
        <v>153</v>
      </c>
      <c r="J20" s="234" t="s">
        <v>153</v>
      </c>
      <c r="K20" s="234" t="s">
        <v>153</v>
      </c>
      <c r="L20" s="234" t="s">
        <v>153</v>
      </c>
      <c r="M20" s="234" t="s">
        <v>153</v>
      </c>
      <c r="N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row>
    <row r="21" spans="1:52" ht="116.25" customHeight="1">
      <c r="A21" s="24"/>
      <c r="B21" s="257"/>
      <c r="C21" s="266" t="s">
        <v>82</v>
      </c>
      <c r="D21" s="267"/>
      <c r="E21" s="228" t="s">
        <v>184</v>
      </c>
      <c r="F21" s="228" t="s">
        <v>184</v>
      </c>
      <c r="G21" s="228" t="s">
        <v>184</v>
      </c>
      <c r="H21" s="228" t="s">
        <v>184</v>
      </c>
      <c r="I21" s="228" t="s">
        <v>184</v>
      </c>
      <c r="J21" s="228" t="s">
        <v>184</v>
      </c>
      <c r="K21" s="228" t="s">
        <v>184</v>
      </c>
      <c r="L21" s="228" t="s">
        <v>184</v>
      </c>
      <c r="M21" s="228" t="s">
        <v>184</v>
      </c>
      <c r="N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row>
    <row r="22" spans="1:52" ht="30.75" customHeight="1">
      <c r="A22" s="24"/>
      <c r="B22" s="89"/>
      <c r="C22" s="90"/>
      <c r="D22" s="90"/>
      <c r="E22" s="88"/>
      <c r="F22" s="88"/>
      <c r="G22" s="88"/>
      <c r="H22" s="88"/>
      <c r="I22" s="88"/>
      <c r="J22" s="88"/>
      <c r="K22" s="88"/>
      <c r="L22" s="88"/>
      <c r="M22" s="88"/>
      <c r="N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row>
  </sheetData>
  <sheetProtection formatCells="0" formatColumns="0" formatRows="0"/>
  <mergeCells count="9">
    <mergeCell ref="B20:B21"/>
    <mergeCell ref="C1:F1"/>
    <mergeCell ref="C2:D2"/>
    <mergeCell ref="D6:E6"/>
    <mergeCell ref="D7:E7"/>
    <mergeCell ref="C12:C14"/>
    <mergeCell ref="C20:D20"/>
    <mergeCell ref="C21:D21"/>
    <mergeCell ref="C19:D19"/>
  </mergeCells>
  <conditionalFormatting sqref="E15">
    <cfRule type="cellIs" priority="17" dxfId="24" operator="lessThan" stopIfTrue="1">
      <formula>$E$16</formula>
    </cfRule>
    <cfRule type="cellIs" priority="18" dxfId="24" operator="greaterThan" stopIfTrue="1">
      <formula>$E$16</formula>
    </cfRule>
  </conditionalFormatting>
  <conditionalFormatting sqref="F15">
    <cfRule type="cellIs" priority="15" dxfId="24" operator="lessThan" stopIfTrue="1">
      <formula>$F$16</formula>
    </cfRule>
    <cfRule type="cellIs" priority="16" dxfId="24" operator="greaterThan" stopIfTrue="1">
      <formula>$F$16</formula>
    </cfRule>
  </conditionalFormatting>
  <conditionalFormatting sqref="G15">
    <cfRule type="cellIs" priority="13" dxfId="24" operator="lessThan" stopIfTrue="1">
      <formula>$G$16</formula>
    </cfRule>
    <cfRule type="cellIs" priority="14" dxfId="24" operator="greaterThan" stopIfTrue="1">
      <formula>$G$16</formula>
    </cfRule>
  </conditionalFormatting>
  <conditionalFormatting sqref="H15">
    <cfRule type="cellIs" priority="11" dxfId="24" operator="lessThan" stopIfTrue="1">
      <formula>$H$16</formula>
    </cfRule>
    <cfRule type="cellIs" priority="12" dxfId="24" operator="greaterThan" stopIfTrue="1">
      <formula>$H$16</formula>
    </cfRule>
  </conditionalFormatting>
  <conditionalFormatting sqref="I15">
    <cfRule type="cellIs" priority="9" dxfId="24" operator="lessThan" stopIfTrue="1">
      <formula>$I$16</formula>
    </cfRule>
    <cfRule type="cellIs" priority="10" dxfId="24" operator="greaterThan" stopIfTrue="1">
      <formula>$I$16</formula>
    </cfRule>
  </conditionalFormatting>
  <conditionalFormatting sqref="J15">
    <cfRule type="cellIs" priority="7" dxfId="24" operator="lessThan" stopIfTrue="1">
      <formula>$J$16</formula>
    </cfRule>
    <cfRule type="cellIs" priority="8" dxfId="24" operator="greaterThan" stopIfTrue="1">
      <formula>$J$16</formula>
    </cfRule>
  </conditionalFormatting>
  <conditionalFormatting sqref="K15">
    <cfRule type="cellIs" priority="5" dxfId="24" operator="lessThan" stopIfTrue="1">
      <formula>$K$16</formula>
    </cfRule>
    <cfRule type="cellIs" priority="6" dxfId="24" operator="greaterThan" stopIfTrue="1">
      <formula>$K$16</formula>
    </cfRule>
  </conditionalFormatting>
  <conditionalFormatting sqref="L15">
    <cfRule type="cellIs" priority="3" dxfId="24" operator="lessThan" stopIfTrue="1">
      <formula>$L$16</formula>
    </cfRule>
    <cfRule type="cellIs" priority="4" dxfId="24" operator="greaterThan" stopIfTrue="1">
      <formula>$L$16</formula>
    </cfRule>
  </conditionalFormatting>
  <conditionalFormatting sqref="M15">
    <cfRule type="cellIs" priority="1" dxfId="24" operator="lessThan" stopIfTrue="1">
      <formula>$M$16</formula>
    </cfRule>
    <cfRule type="cellIs" priority="2" dxfId="24" operator="greaterThan" stopIfTrue="1">
      <formula>$M$16</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geOrder="overThenDown" paperSize="9" scale="24" r:id="rId2"/>
  <headerFooter>
    <oddFooter>&amp;C&amp;P. oldal, összesen: &amp;N</oddFooter>
  </headerFooter>
  <colBreaks count="1" manualBreakCount="1">
    <brk id="23" min="1" max="65" man="1"/>
  </colBreaks>
  <ignoredErrors>
    <ignoredError sqref="N14" formulaRange="1"/>
  </ignoredErrors>
  <drawing r:id="rId1"/>
</worksheet>
</file>

<file path=xl/worksheets/sheet3.xml><?xml version="1.0" encoding="utf-8"?>
<worksheet xmlns="http://schemas.openxmlformats.org/spreadsheetml/2006/main" xmlns:r="http://schemas.openxmlformats.org/officeDocument/2006/relationships">
  <dimension ref="A1:Z55"/>
  <sheetViews>
    <sheetView view="pageBreakPreview" zoomScale="90" zoomScaleNormal="70" zoomScaleSheetLayoutView="90" zoomScalePageLayoutView="0" workbookViewId="0" topLeftCell="A34">
      <selection activeCell="D43" sqref="D43"/>
    </sheetView>
  </sheetViews>
  <sheetFormatPr defaultColWidth="9.140625" defaultRowHeight="15"/>
  <cols>
    <col min="2" max="2" width="22.421875" style="0" customWidth="1"/>
    <col min="3" max="3" width="30.8515625" style="0" customWidth="1"/>
    <col min="4" max="4" width="57.8515625" style="0" customWidth="1"/>
    <col min="5" max="5" width="23.57421875" style="0" bestFit="1" customWidth="1"/>
    <col min="6" max="6" width="23.421875" style="0" customWidth="1"/>
    <col min="8" max="8" width="7.8515625" style="0" customWidth="1"/>
    <col min="9" max="9" width="8.00390625" style="0" customWidth="1"/>
  </cols>
  <sheetData>
    <row r="1" spans="1:26" ht="15">
      <c r="A1" s="24"/>
      <c r="B1" s="24"/>
      <c r="C1" s="259" t="s">
        <v>132</v>
      </c>
      <c r="D1" s="270"/>
      <c r="E1" s="27"/>
      <c r="F1" s="24"/>
      <c r="G1" s="24"/>
      <c r="H1" s="24"/>
      <c r="I1" s="24"/>
      <c r="J1" s="24"/>
      <c r="K1" s="24"/>
      <c r="L1" s="24"/>
      <c r="M1" s="24"/>
      <c r="N1" s="24"/>
      <c r="O1" s="24"/>
      <c r="P1" s="24"/>
      <c r="Q1" s="24"/>
      <c r="R1" s="24"/>
      <c r="S1" s="24"/>
      <c r="T1" s="24"/>
      <c r="U1" s="24"/>
      <c r="V1" s="24"/>
      <c r="W1" s="24"/>
      <c r="X1" s="24"/>
      <c r="Y1" s="24"/>
      <c r="Z1" s="24"/>
    </row>
    <row r="2" spans="1:26" ht="35.25" customHeight="1">
      <c r="A2" s="24"/>
      <c r="B2" s="24"/>
      <c r="C2" s="270"/>
      <c r="D2" s="270"/>
      <c r="E2" s="27"/>
      <c r="F2" s="24"/>
      <c r="G2" s="24"/>
      <c r="H2" s="24"/>
      <c r="I2" s="24"/>
      <c r="J2" s="24"/>
      <c r="K2" s="24"/>
      <c r="L2" s="24"/>
      <c r="M2" s="24"/>
      <c r="N2" s="24"/>
      <c r="O2" s="24"/>
      <c r="P2" s="24"/>
      <c r="Q2" s="24"/>
      <c r="R2" s="24"/>
      <c r="S2" s="24"/>
      <c r="T2" s="24"/>
      <c r="U2" s="24"/>
      <c r="V2" s="24"/>
      <c r="W2" s="24"/>
      <c r="X2" s="24"/>
      <c r="Y2" s="24"/>
      <c r="Z2" s="24"/>
    </row>
    <row r="3" spans="1:26" ht="33" customHeight="1">
      <c r="A3" s="24"/>
      <c r="B3" s="174" t="s">
        <v>95</v>
      </c>
      <c r="C3" s="271" t="str">
        <f>'1.) MJV_ITP_3. fejezet'!C6:D6</f>
        <v>Salgótarján Megyei Jogú Város</v>
      </c>
      <c r="D3" s="271"/>
      <c r="E3" s="175"/>
      <c r="F3" s="24"/>
      <c r="G3" s="24"/>
      <c r="H3" s="24"/>
      <c r="I3" s="24"/>
      <c r="J3" s="24"/>
      <c r="K3" s="24"/>
      <c r="L3" s="24"/>
      <c r="M3" s="24"/>
      <c r="N3" s="24"/>
      <c r="O3" s="24"/>
      <c r="P3" s="24"/>
      <c r="Q3" s="24"/>
      <c r="R3" s="24"/>
      <c r="S3" s="24"/>
      <c r="T3" s="24"/>
      <c r="U3" s="24"/>
      <c r="V3" s="24"/>
      <c r="W3" s="24"/>
      <c r="X3" s="24"/>
      <c r="Y3" s="24"/>
      <c r="Z3" s="24"/>
    </row>
    <row r="4" spans="1:26" ht="32.25" customHeight="1">
      <c r="A4" s="24"/>
      <c r="B4" s="174" t="s">
        <v>96</v>
      </c>
      <c r="C4" s="271" t="str">
        <f>'1.) MJV_ITP_3. fejezet'!C7:D7</f>
        <v>Salgótarján Megyei Jogú Város Integrált Területi Programja</v>
      </c>
      <c r="D4" s="271"/>
      <c r="E4" s="175"/>
      <c r="F4" s="24"/>
      <c r="G4" s="24"/>
      <c r="H4" s="24"/>
      <c r="I4" s="24"/>
      <c r="J4" s="24"/>
      <c r="K4" s="24"/>
      <c r="L4" s="24"/>
      <c r="M4" s="24"/>
      <c r="N4" s="24"/>
      <c r="O4" s="24"/>
      <c r="P4" s="24"/>
      <c r="Q4" s="24"/>
      <c r="R4" s="24"/>
      <c r="S4" s="24"/>
      <c r="T4" s="24"/>
      <c r="U4" s="24"/>
      <c r="V4" s="24"/>
      <c r="W4" s="24"/>
      <c r="X4" s="24"/>
      <c r="Y4" s="24"/>
      <c r="Z4" s="24"/>
    </row>
    <row r="5" spans="1:26" ht="42" customHeight="1">
      <c r="A5" s="24"/>
      <c r="B5" s="174" t="s">
        <v>133</v>
      </c>
      <c r="C5" s="98">
        <f>'1.) MJV_ITP_3. fejezet'!C8</f>
        <v>9.2</v>
      </c>
      <c r="D5" s="33"/>
      <c r="E5" s="27"/>
      <c r="F5" s="24"/>
      <c r="G5" s="24"/>
      <c r="H5" s="24"/>
      <c r="I5" s="24"/>
      <c r="J5" s="24"/>
      <c r="K5" s="24"/>
      <c r="L5" s="24"/>
      <c r="M5" s="24"/>
      <c r="N5" s="24"/>
      <c r="O5" s="24"/>
      <c r="P5" s="24"/>
      <c r="Q5" s="24"/>
      <c r="R5" s="24"/>
      <c r="S5" s="24"/>
      <c r="T5" s="24"/>
      <c r="U5" s="24"/>
      <c r="V5" s="24"/>
      <c r="W5" s="24"/>
      <c r="X5" s="24"/>
      <c r="Y5" s="24"/>
      <c r="Z5" s="24"/>
    </row>
    <row r="6" spans="1:26" ht="18.75">
      <c r="A6" s="24"/>
      <c r="B6" s="24"/>
      <c r="C6" s="176"/>
      <c r="D6" s="24"/>
      <c r="E6" s="24"/>
      <c r="F6" s="24"/>
      <c r="G6" s="24"/>
      <c r="H6" s="24"/>
      <c r="I6" s="24"/>
      <c r="J6" s="24"/>
      <c r="K6" s="24"/>
      <c r="L6" s="24"/>
      <c r="M6" s="24"/>
      <c r="N6" s="24"/>
      <c r="O6" s="24"/>
      <c r="P6" s="24"/>
      <c r="Q6" s="24"/>
      <c r="R6" s="24"/>
      <c r="S6" s="24"/>
      <c r="T6" s="24"/>
      <c r="U6" s="24"/>
      <c r="V6" s="24"/>
      <c r="W6" s="24"/>
      <c r="X6" s="24"/>
      <c r="Y6" s="24"/>
      <c r="Z6" s="24"/>
    </row>
    <row r="7" spans="1:26" ht="18.75" customHeight="1">
      <c r="A7" s="24"/>
      <c r="B7" s="24"/>
      <c r="C7" s="24"/>
      <c r="D7" s="24"/>
      <c r="E7" s="24"/>
      <c r="F7" s="24"/>
      <c r="G7" s="24"/>
      <c r="H7" s="24"/>
      <c r="I7" s="24"/>
      <c r="J7" s="24"/>
      <c r="K7" s="24"/>
      <c r="L7" s="24"/>
      <c r="M7" s="24"/>
      <c r="N7" s="24"/>
      <c r="O7" s="24"/>
      <c r="P7" s="24"/>
      <c r="Q7" s="24"/>
      <c r="R7" s="24"/>
      <c r="S7" s="24"/>
      <c r="T7" s="24"/>
      <c r="U7" s="24"/>
      <c r="V7" s="24"/>
      <c r="W7" s="24"/>
      <c r="X7" s="24"/>
      <c r="Y7" s="24"/>
      <c r="Z7" s="24"/>
    </row>
    <row r="8" spans="1:26" ht="62.25" customHeight="1">
      <c r="A8" s="24"/>
      <c r="B8" s="24"/>
      <c r="C8" s="24"/>
      <c r="D8" s="24"/>
      <c r="E8" s="24"/>
      <c r="F8" s="24"/>
      <c r="G8" s="24"/>
      <c r="H8" s="24"/>
      <c r="I8" s="24"/>
      <c r="J8" s="24"/>
      <c r="K8" s="24"/>
      <c r="L8" s="24"/>
      <c r="M8" s="24"/>
      <c r="N8" s="24"/>
      <c r="O8" s="24"/>
      <c r="P8" s="24"/>
      <c r="Q8" s="24"/>
      <c r="R8" s="24"/>
      <c r="S8" s="24"/>
      <c r="T8" s="24"/>
      <c r="U8" s="24"/>
      <c r="V8" s="24"/>
      <c r="W8" s="24"/>
      <c r="X8" s="24"/>
      <c r="Y8" s="24"/>
      <c r="Z8" s="24"/>
    </row>
    <row r="9" spans="1:26" ht="15">
      <c r="A9" s="24"/>
      <c r="B9" s="24"/>
      <c r="C9" s="24"/>
      <c r="D9" s="24"/>
      <c r="E9" s="24"/>
      <c r="F9" s="24"/>
      <c r="G9" s="24"/>
      <c r="H9" s="24"/>
      <c r="I9" s="24"/>
      <c r="J9" s="24"/>
      <c r="K9" s="24"/>
      <c r="L9" s="24"/>
      <c r="M9" s="24"/>
      <c r="N9" s="24"/>
      <c r="O9" s="24"/>
      <c r="P9" s="24"/>
      <c r="Q9" s="24"/>
      <c r="R9" s="24"/>
      <c r="S9" s="24"/>
      <c r="T9" s="24"/>
      <c r="U9" s="24"/>
      <c r="V9" s="24"/>
      <c r="W9" s="24"/>
      <c r="X9" s="24"/>
      <c r="Y9" s="24"/>
      <c r="Z9" s="24"/>
    </row>
    <row r="10" spans="1:26" ht="40.5" customHeight="1">
      <c r="A10" s="24"/>
      <c r="B10" s="24"/>
      <c r="C10" s="24"/>
      <c r="D10" s="24"/>
      <c r="E10" s="24"/>
      <c r="F10" s="24"/>
      <c r="G10" s="24"/>
      <c r="H10" s="177"/>
      <c r="I10" s="24"/>
      <c r="J10" s="24"/>
      <c r="K10" s="24"/>
      <c r="L10" s="24"/>
      <c r="M10" s="24"/>
      <c r="N10" s="24"/>
      <c r="O10" s="24"/>
      <c r="P10" s="24"/>
      <c r="Q10" s="24"/>
      <c r="R10" s="24"/>
      <c r="S10" s="24"/>
      <c r="T10" s="24"/>
      <c r="U10" s="24"/>
      <c r="V10" s="24"/>
      <c r="W10" s="24"/>
      <c r="X10" s="24"/>
      <c r="Y10" s="24"/>
      <c r="Z10" s="24"/>
    </row>
    <row r="11" spans="1:26" ht="78.75" customHeight="1">
      <c r="A11" s="24"/>
      <c r="B11" s="24"/>
      <c r="C11" s="178" t="s">
        <v>134</v>
      </c>
      <c r="D11" s="37" t="s">
        <v>135</v>
      </c>
      <c r="E11" s="37" t="s">
        <v>136</v>
      </c>
      <c r="F11" s="37" t="s">
        <v>137</v>
      </c>
      <c r="G11" s="24"/>
      <c r="H11" s="46"/>
      <c r="I11" s="24"/>
      <c r="J11" s="24"/>
      <c r="K11" s="24"/>
      <c r="L11" s="24"/>
      <c r="M11" s="24"/>
      <c r="N11" s="24"/>
      <c r="O11" s="24"/>
      <c r="P11" s="24"/>
      <c r="Q11" s="24"/>
      <c r="R11" s="24"/>
      <c r="S11" s="24"/>
      <c r="T11" s="24"/>
      <c r="U11" s="24"/>
      <c r="V11" s="24"/>
      <c r="W11" s="24"/>
      <c r="X11" s="24"/>
      <c r="Y11" s="24"/>
      <c r="Z11" s="24"/>
    </row>
    <row r="12" spans="1:26" s="7" customFormat="1" ht="30" customHeight="1">
      <c r="A12" s="179"/>
      <c r="B12" s="179"/>
      <c r="C12" s="180" t="s">
        <v>101</v>
      </c>
      <c r="D12" s="181" t="s">
        <v>138</v>
      </c>
      <c r="E12" s="181">
        <f>E13+E14+E15+E16</f>
        <v>2.4000000000000004</v>
      </c>
      <c r="F12" s="232">
        <v>2.4</v>
      </c>
      <c r="G12" s="179"/>
      <c r="H12" s="179"/>
      <c r="I12" s="179"/>
      <c r="J12" s="179"/>
      <c r="K12" s="179"/>
      <c r="L12" s="179"/>
      <c r="M12" s="179"/>
      <c r="N12" s="179"/>
      <c r="O12" s="179"/>
      <c r="P12" s="179"/>
      <c r="Q12" s="179"/>
      <c r="R12" s="179"/>
      <c r="S12" s="179"/>
      <c r="T12" s="179"/>
      <c r="U12" s="179"/>
      <c r="V12" s="179"/>
      <c r="W12" s="179"/>
      <c r="X12" s="179"/>
      <c r="Y12" s="179"/>
      <c r="Z12" s="179"/>
    </row>
    <row r="13" spans="1:26" s="7" customFormat="1" ht="30" customHeight="1">
      <c r="A13" s="179"/>
      <c r="B13" s="179"/>
      <c r="C13" s="162"/>
      <c r="D13" s="217" t="s">
        <v>154</v>
      </c>
      <c r="E13" s="217">
        <v>0.411</v>
      </c>
      <c r="F13" s="233"/>
      <c r="G13" s="179"/>
      <c r="H13" s="179"/>
      <c r="I13" s="179"/>
      <c r="J13" s="179"/>
      <c r="K13" s="179"/>
      <c r="L13" s="179"/>
      <c r="M13" s="179"/>
      <c r="N13" s="179"/>
      <c r="O13" s="179"/>
      <c r="P13" s="179"/>
      <c r="Q13" s="179"/>
      <c r="R13" s="179"/>
      <c r="S13" s="179"/>
      <c r="T13" s="179"/>
      <c r="U13" s="179"/>
      <c r="V13" s="179"/>
      <c r="W13" s="179"/>
      <c r="X13" s="179"/>
      <c r="Y13" s="179"/>
      <c r="Z13" s="179"/>
    </row>
    <row r="14" spans="1:26" s="7" customFormat="1" ht="30" customHeight="1">
      <c r="A14" s="179"/>
      <c r="B14" s="179"/>
      <c r="C14" s="162"/>
      <c r="D14" s="217" t="s">
        <v>155</v>
      </c>
      <c r="E14" s="217">
        <v>0.306</v>
      </c>
      <c r="F14" s="233"/>
      <c r="G14" s="179"/>
      <c r="H14" s="179"/>
      <c r="I14" s="179"/>
      <c r="J14" s="179"/>
      <c r="K14" s="179"/>
      <c r="L14" s="179"/>
      <c r="M14" s="179"/>
      <c r="N14" s="179"/>
      <c r="O14" s="179"/>
      <c r="P14" s="179"/>
      <c r="Q14" s="179"/>
      <c r="R14" s="179"/>
      <c r="S14" s="179"/>
      <c r="T14" s="179"/>
      <c r="U14" s="179"/>
      <c r="V14" s="179"/>
      <c r="W14" s="179"/>
      <c r="X14" s="179"/>
      <c r="Y14" s="179"/>
      <c r="Z14" s="179"/>
    </row>
    <row r="15" spans="1:26" s="7" customFormat="1" ht="30" customHeight="1">
      <c r="A15" s="179"/>
      <c r="B15" s="179"/>
      <c r="C15" s="162"/>
      <c r="D15" s="217" t="s">
        <v>156</v>
      </c>
      <c r="E15" s="217">
        <v>0.75</v>
      </c>
      <c r="F15" s="233"/>
      <c r="G15" s="179"/>
      <c r="H15" s="179"/>
      <c r="I15" s="179"/>
      <c r="J15" s="179"/>
      <c r="K15" s="179"/>
      <c r="L15" s="179"/>
      <c r="M15" s="179"/>
      <c r="N15" s="179"/>
      <c r="O15" s="179"/>
      <c r="P15" s="179"/>
      <c r="Q15" s="179"/>
      <c r="R15" s="179"/>
      <c r="S15" s="179"/>
      <c r="T15" s="179"/>
      <c r="U15" s="179"/>
      <c r="V15" s="179"/>
      <c r="W15" s="179"/>
      <c r="X15" s="179"/>
      <c r="Y15" s="179"/>
      <c r="Z15" s="179"/>
    </row>
    <row r="16" spans="1:26" s="7" customFormat="1" ht="30" customHeight="1">
      <c r="A16" s="179"/>
      <c r="B16" s="179"/>
      <c r="C16" s="162"/>
      <c r="D16" s="217" t="s">
        <v>178</v>
      </c>
      <c r="E16" s="217">
        <v>0.933</v>
      </c>
      <c r="F16" s="233"/>
      <c r="G16" s="179"/>
      <c r="H16" s="179"/>
      <c r="I16" s="179"/>
      <c r="J16" s="179"/>
      <c r="K16" s="179"/>
      <c r="L16" s="179"/>
      <c r="M16" s="179"/>
      <c r="N16" s="179"/>
      <c r="O16" s="179"/>
      <c r="P16" s="179"/>
      <c r="Q16" s="179"/>
      <c r="R16" s="179"/>
      <c r="S16" s="179"/>
      <c r="T16" s="179"/>
      <c r="U16" s="179"/>
      <c r="V16" s="179"/>
      <c r="W16" s="179"/>
      <c r="X16" s="179"/>
      <c r="Y16" s="179"/>
      <c r="Z16" s="179"/>
    </row>
    <row r="17" spans="1:26" s="7" customFormat="1" ht="30" customHeight="1">
      <c r="A17" s="179"/>
      <c r="B17" s="179"/>
      <c r="C17" s="163" t="s">
        <v>102</v>
      </c>
      <c r="D17" s="181" t="s">
        <v>138</v>
      </c>
      <c r="E17" s="181">
        <f>E18+E19+E20+E21+E22+E23+E24</f>
        <v>0.714</v>
      </c>
      <c r="F17" s="232">
        <v>0.714</v>
      </c>
      <c r="G17" s="179"/>
      <c r="H17" s="179"/>
      <c r="I17" s="179"/>
      <c r="J17" s="179"/>
      <c r="K17" s="179"/>
      <c r="L17" s="179"/>
      <c r="M17" s="179"/>
      <c r="N17" s="179"/>
      <c r="O17" s="179"/>
      <c r="P17" s="179"/>
      <c r="Q17" s="179"/>
      <c r="R17" s="179"/>
      <c r="S17" s="179"/>
      <c r="T17" s="179"/>
      <c r="U17" s="179"/>
      <c r="V17" s="179"/>
      <c r="W17" s="179"/>
      <c r="X17" s="179"/>
      <c r="Y17" s="179"/>
      <c r="Z17" s="179"/>
    </row>
    <row r="18" spans="1:26" s="7" customFormat="1" ht="30" customHeight="1">
      <c r="A18" s="179"/>
      <c r="B18" s="179"/>
      <c r="C18" s="163"/>
      <c r="D18" s="217" t="s">
        <v>161</v>
      </c>
      <c r="E18" s="217">
        <v>0.148</v>
      </c>
      <c r="F18" s="233"/>
      <c r="G18" s="179"/>
      <c r="H18" s="179"/>
      <c r="I18" s="179"/>
      <c r="J18" s="179"/>
      <c r="K18" s="179"/>
      <c r="L18" s="179"/>
      <c r="M18" s="179"/>
      <c r="N18" s="179"/>
      <c r="O18" s="179"/>
      <c r="P18" s="179"/>
      <c r="Q18" s="179"/>
      <c r="R18" s="179"/>
      <c r="S18" s="179"/>
      <c r="T18" s="179"/>
      <c r="U18" s="179"/>
      <c r="V18" s="179"/>
      <c r="W18" s="179"/>
      <c r="X18" s="179"/>
      <c r="Y18" s="179"/>
      <c r="Z18" s="179"/>
    </row>
    <row r="19" spans="1:26" s="7" customFormat="1" ht="30" customHeight="1">
      <c r="A19" s="179"/>
      <c r="B19" s="179"/>
      <c r="C19" s="163"/>
      <c r="D19" s="217" t="s">
        <v>160</v>
      </c>
      <c r="E19" s="217">
        <v>0.144</v>
      </c>
      <c r="F19" s="233"/>
      <c r="G19" s="179"/>
      <c r="H19" s="179"/>
      <c r="I19" s="179"/>
      <c r="J19" s="179"/>
      <c r="K19" s="179"/>
      <c r="L19" s="179"/>
      <c r="M19" s="179"/>
      <c r="N19" s="179"/>
      <c r="O19" s="179"/>
      <c r="P19" s="179"/>
      <c r="Q19" s="179"/>
      <c r="R19" s="179"/>
      <c r="S19" s="179"/>
      <c r="T19" s="179"/>
      <c r="U19" s="179"/>
      <c r="V19" s="179"/>
      <c r="W19" s="179"/>
      <c r="X19" s="179"/>
      <c r="Y19" s="179"/>
      <c r="Z19" s="179"/>
    </row>
    <row r="20" spans="1:26" s="7" customFormat="1" ht="30" customHeight="1">
      <c r="A20" s="179"/>
      <c r="B20" s="179"/>
      <c r="C20" s="163"/>
      <c r="D20" s="217" t="s">
        <v>159</v>
      </c>
      <c r="E20" s="217">
        <v>0.123</v>
      </c>
      <c r="F20" s="233"/>
      <c r="G20" s="179"/>
      <c r="H20" s="179"/>
      <c r="I20" s="179"/>
      <c r="J20" s="179"/>
      <c r="K20" s="179"/>
      <c r="L20" s="179"/>
      <c r="M20" s="179"/>
      <c r="N20" s="179"/>
      <c r="O20" s="179"/>
      <c r="P20" s="179"/>
      <c r="Q20" s="179"/>
      <c r="R20" s="179"/>
      <c r="S20" s="179"/>
      <c r="T20" s="179"/>
      <c r="U20" s="179"/>
      <c r="V20" s="179"/>
      <c r="W20" s="179"/>
      <c r="X20" s="179"/>
      <c r="Y20" s="179"/>
      <c r="Z20" s="179"/>
    </row>
    <row r="21" spans="1:26" s="7" customFormat="1" ht="30" customHeight="1">
      <c r="A21" s="179"/>
      <c r="B21" s="179"/>
      <c r="C21" s="163"/>
      <c r="D21" s="229" t="s">
        <v>157</v>
      </c>
      <c r="E21" s="217">
        <v>0.077</v>
      </c>
      <c r="F21" s="233"/>
      <c r="G21" s="179"/>
      <c r="H21" s="179"/>
      <c r="I21" s="179"/>
      <c r="J21" s="179"/>
      <c r="K21" s="179"/>
      <c r="L21" s="179"/>
      <c r="M21" s="179"/>
      <c r="N21" s="179"/>
      <c r="O21" s="179"/>
      <c r="P21" s="179"/>
      <c r="Q21" s="179"/>
      <c r="R21" s="179"/>
      <c r="S21" s="179"/>
      <c r="T21" s="179"/>
      <c r="U21" s="179"/>
      <c r="V21" s="179"/>
      <c r="W21" s="179"/>
      <c r="X21" s="179"/>
      <c r="Y21" s="179"/>
      <c r="Z21" s="179"/>
    </row>
    <row r="22" spans="1:26" s="7" customFormat="1" ht="30" customHeight="1">
      <c r="A22" s="179"/>
      <c r="B22" s="179"/>
      <c r="C22" s="163"/>
      <c r="D22" s="229" t="s">
        <v>162</v>
      </c>
      <c r="E22" s="217">
        <v>0.13</v>
      </c>
      <c r="F22" s="233"/>
      <c r="G22" s="179"/>
      <c r="H22" s="179"/>
      <c r="I22" s="179"/>
      <c r="J22" s="179"/>
      <c r="K22" s="179"/>
      <c r="L22" s="179"/>
      <c r="M22" s="179"/>
      <c r="N22" s="179"/>
      <c r="O22" s="179"/>
      <c r="P22" s="179"/>
      <c r="Q22" s="179"/>
      <c r="R22" s="179"/>
      <c r="S22" s="179"/>
      <c r="T22" s="179"/>
      <c r="U22" s="179"/>
      <c r="V22" s="179"/>
      <c r="W22" s="179"/>
      <c r="X22" s="179"/>
      <c r="Y22" s="179"/>
      <c r="Z22" s="179"/>
    </row>
    <row r="23" spans="1:26" s="7" customFormat="1" ht="30" customHeight="1">
      <c r="A23" s="179"/>
      <c r="B23" s="179"/>
      <c r="C23" s="163"/>
      <c r="D23" s="229" t="s">
        <v>167</v>
      </c>
      <c r="E23" s="217">
        <v>0.015</v>
      </c>
      <c r="F23" s="233"/>
      <c r="G23" s="179"/>
      <c r="H23" s="179"/>
      <c r="I23" s="179"/>
      <c r="J23" s="179"/>
      <c r="K23" s="179"/>
      <c r="L23" s="179"/>
      <c r="M23" s="179"/>
      <c r="N23" s="179"/>
      <c r="O23" s="179"/>
      <c r="P23" s="179"/>
      <c r="Q23" s="179"/>
      <c r="R23" s="179"/>
      <c r="S23" s="179"/>
      <c r="T23" s="179"/>
      <c r="U23" s="179"/>
      <c r="V23" s="179"/>
      <c r="W23" s="179"/>
      <c r="X23" s="179"/>
      <c r="Y23" s="179"/>
      <c r="Z23" s="179"/>
    </row>
    <row r="24" spans="1:26" s="7" customFormat="1" ht="30" customHeight="1">
      <c r="A24" s="179"/>
      <c r="B24" s="179"/>
      <c r="C24" s="163"/>
      <c r="D24" s="217" t="s">
        <v>158</v>
      </c>
      <c r="E24" s="217">
        <v>0.077</v>
      </c>
      <c r="F24" s="233"/>
      <c r="G24" s="179"/>
      <c r="H24" s="179"/>
      <c r="I24" s="179"/>
      <c r="J24" s="179"/>
      <c r="K24" s="179"/>
      <c r="L24" s="179"/>
      <c r="M24" s="179"/>
      <c r="N24" s="179"/>
      <c r="O24" s="179"/>
      <c r="P24" s="179"/>
      <c r="Q24" s="179"/>
      <c r="R24" s="179"/>
      <c r="S24" s="179"/>
      <c r="T24" s="179"/>
      <c r="U24" s="179"/>
      <c r="V24" s="179"/>
      <c r="W24" s="179"/>
      <c r="X24" s="179"/>
      <c r="Y24" s="179"/>
      <c r="Z24" s="179"/>
    </row>
    <row r="25" spans="1:26" s="7" customFormat="1" ht="30" customHeight="1">
      <c r="A25" s="179"/>
      <c r="B25" s="179"/>
      <c r="C25" s="163" t="s">
        <v>103</v>
      </c>
      <c r="D25" s="181" t="s">
        <v>138</v>
      </c>
      <c r="E25" s="181">
        <f>E26+E27+E28+E29</f>
        <v>1.712</v>
      </c>
      <c r="F25" s="232">
        <v>1.712</v>
      </c>
      <c r="G25" s="179"/>
      <c r="H25" s="179"/>
      <c r="I25" s="179"/>
      <c r="J25" s="179"/>
      <c r="K25" s="179"/>
      <c r="L25" s="179"/>
      <c r="M25" s="179"/>
      <c r="N25" s="179"/>
      <c r="O25" s="179"/>
      <c r="P25" s="179"/>
      <c r="Q25" s="179"/>
      <c r="R25" s="179"/>
      <c r="S25" s="179"/>
      <c r="T25" s="179"/>
      <c r="U25" s="179"/>
      <c r="V25" s="179"/>
      <c r="W25" s="179"/>
      <c r="X25" s="179"/>
      <c r="Y25" s="179"/>
      <c r="Z25" s="179"/>
    </row>
    <row r="26" spans="1:26" s="7" customFormat="1" ht="30" customHeight="1">
      <c r="A26" s="179"/>
      <c r="B26" s="179"/>
      <c r="C26" s="163"/>
      <c r="D26" s="217" t="s">
        <v>163</v>
      </c>
      <c r="E26" s="217">
        <v>0.45</v>
      </c>
      <c r="F26" s="233"/>
      <c r="G26" s="179"/>
      <c r="H26" s="179"/>
      <c r="I26" s="179"/>
      <c r="J26" s="179"/>
      <c r="K26" s="179"/>
      <c r="L26" s="179"/>
      <c r="M26" s="179"/>
      <c r="N26" s="179"/>
      <c r="O26" s="179"/>
      <c r="P26" s="179"/>
      <c r="Q26" s="179"/>
      <c r="R26" s="179"/>
      <c r="S26" s="179"/>
      <c r="T26" s="179"/>
      <c r="U26" s="179"/>
      <c r="V26" s="179"/>
      <c r="W26" s="179"/>
      <c r="X26" s="179"/>
      <c r="Y26" s="179"/>
      <c r="Z26" s="179"/>
    </row>
    <row r="27" spans="1:26" s="7" customFormat="1" ht="30" customHeight="1">
      <c r="A27" s="179"/>
      <c r="B27" s="179"/>
      <c r="C27" s="163"/>
      <c r="D27" s="217" t="s">
        <v>164</v>
      </c>
      <c r="E27" s="217">
        <v>0.034</v>
      </c>
      <c r="F27" s="233"/>
      <c r="G27" s="179"/>
      <c r="H27" s="179"/>
      <c r="I27" s="179"/>
      <c r="J27" s="179"/>
      <c r="K27" s="179"/>
      <c r="L27" s="179"/>
      <c r="M27" s="179"/>
      <c r="N27" s="179"/>
      <c r="O27" s="179"/>
      <c r="P27" s="179"/>
      <c r="Q27" s="179"/>
      <c r="R27" s="179"/>
      <c r="S27" s="179"/>
      <c r="T27" s="179"/>
      <c r="U27" s="179"/>
      <c r="V27" s="179"/>
      <c r="W27" s="179"/>
      <c r="X27" s="179"/>
      <c r="Y27" s="179"/>
      <c r="Z27" s="179"/>
    </row>
    <row r="28" spans="1:26" s="7" customFormat="1" ht="30" customHeight="1">
      <c r="A28" s="179"/>
      <c r="B28" s="179"/>
      <c r="C28" s="163"/>
      <c r="D28" s="217" t="s">
        <v>165</v>
      </c>
      <c r="E28" s="217">
        <v>0.9</v>
      </c>
      <c r="F28" s="233"/>
      <c r="G28" s="179"/>
      <c r="H28" s="179"/>
      <c r="I28" s="179"/>
      <c r="J28" s="179"/>
      <c r="K28" s="179"/>
      <c r="L28" s="179"/>
      <c r="M28" s="179"/>
      <c r="N28" s="179"/>
      <c r="O28" s="179"/>
      <c r="P28" s="179"/>
      <c r="Q28" s="179"/>
      <c r="R28" s="179"/>
      <c r="S28" s="179"/>
      <c r="T28" s="179"/>
      <c r="U28" s="179"/>
      <c r="V28" s="179"/>
      <c r="W28" s="179"/>
      <c r="X28" s="179"/>
      <c r="Y28" s="179"/>
      <c r="Z28" s="179"/>
    </row>
    <row r="29" spans="1:26" s="7" customFormat="1" ht="30" customHeight="1">
      <c r="A29" s="179"/>
      <c r="B29" s="179"/>
      <c r="C29" s="163"/>
      <c r="D29" s="217" t="s">
        <v>166</v>
      </c>
      <c r="E29" s="217">
        <v>0.328</v>
      </c>
      <c r="F29" s="233"/>
      <c r="G29" s="179"/>
      <c r="H29" s="179"/>
      <c r="I29" s="179"/>
      <c r="J29" s="179"/>
      <c r="K29" s="179"/>
      <c r="L29" s="179"/>
      <c r="M29" s="179"/>
      <c r="N29" s="179"/>
      <c r="O29" s="179"/>
      <c r="P29" s="179"/>
      <c r="Q29" s="179"/>
      <c r="R29" s="179"/>
      <c r="S29" s="179"/>
      <c r="T29" s="179"/>
      <c r="U29" s="179"/>
      <c r="V29" s="179"/>
      <c r="W29" s="179"/>
      <c r="X29" s="179"/>
      <c r="Y29" s="179"/>
      <c r="Z29" s="179"/>
    </row>
    <row r="30" spans="1:26" s="7" customFormat="1" ht="30" customHeight="1">
      <c r="A30" s="179"/>
      <c r="B30" s="179"/>
      <c r="C30" s="163" t="s">
        <v>104</v>
      </c>
      <c r="D30" s="181" t="s">
        <v>139</v>
      </c>
      <c r="E30" s="181">
        <f>E31+E32</f>
        <v>0.619</v>
      </c>
      <c r="F30" s="232">
        <v>0.619</v>
      </c>
      <c r="G30" s="179"/>
      <c r="H30" s="179"/>
      <c r="I30" s="179"/>
      <c r="J30" s="179"/>
      <c r="K30" s="179"/>
      <c r="L30" s="179"/>
      <c r="M30" s="179"/>
      <c r="N30" s="179"/>
      <c r="O30" s="179"/>
      <c r="P30" s="179"/>
      <c r="Q30" s="179"/>
      <c r="R30" s="179"/>
      <c r="S30" s="179"/>
      <c r="T30" s="179"/>
      <c r="U30" s="179"/>
      <c r="V30" s="179"/>
      <c r="W30" s="179"/>
      <c r="X30" s="179"/>
      <c r="Y30" s="179"/>
      <c r="Z30" s="179"/>
    </row>
    <row r="31" spans="1:26" s="7" customFormat="1" ht="30" customHeight="1">
      <c r="A31" s="179"/>
      <c r="B31" s="179"/>
      <c r="C31" s="163"/>
      <c r="D31" s="229" t="s">
        <v>168</v>
      </c>
      <c r="E31" s="217">
        <v>0.271</v>
      </c>
      <c r="F31" s="233"/>
      <c r="G31" s="179"/>
      <c r="H31" s="179"/>
      <c r="I31" s="179"/>
      <c r="J31" s="179"/>
      <c r="K31" s="179"/>
      <c r="L31" s="179"/>
      <c r="M31" s="179"/>
      <c r="N31" s="179"/>
      <c r="O31" s="179"/>
      <c r="P31" s="179"/>
      <c r="Q31" s="179"/>
      <c r="R31" s="179"/>
      <c r="S31" s="179"/>
      <c r="T31" s="179"/>
      <c r="U31" s="179"/>
      <c r="V31" s="179"/>
      <c r="W31" s="179"/>
      <c r="X31" s="179"/>
      <c r="Y31" s="179"/>
      <c r="Z31" s="179"/>
    </row>
    <row r="32" spans="1:26" s="7" customFormat="1" ht="30" customHeight="1">
      <c r="A32" s="179"/>
      <c r="B32" s="179"/>
      <c r="C32" s="163"/>
      <c r="D32" s="217" t="s">
        <v>183</v>
      </c>
      <c r="E32" s="217">
        <v>0.348</v>
      </c>
      <c r="F32" s="233"/>
      <c r="G32" s="179"/>
      <c r="H32" s="179"/>
      <c r="I32" s="179"/>
      <c r="J32" s="179"/>
      <c r="K32" s="179"/>
      <c r="L32" s="179"/>
      <c r="M32" s="179"/>
      <c r="N32" s="179"/>
      <c r="O32" s="179"/>
      <c r="P32" s="179"/>
      <c r="Q32" s="179"/>
      <c r="R32" s="179"/>
      <c r="S32" s="179"/>
      <c r="T32" s="179"/>
      <c r="U32" s="179"/>
      <c r="V32" s="179"/>
      <c r="W32" s="179"/>
      <c r="X32" s="179"/>
      <c r="Y32" s="179"/>
      <c r="Z32" s="179"/>
    </row>
    <row r="33" spans="1:26" s="7" customFormat="1" ht="30" customHeight="1">
      <c r="A33" s="179"/>
      <c r="B33" s="179"/>
      <c r="C33" s="163" t="s">
        <v>105</v>
      </c>
      <c r="D33" s="181" t="s">
        <v>138</v>
      </c>
      <c r="E33" s="181">
        <f>E34+E35+E36+E37+E38</f>
        <v>1.4560000000000002</v>
      </c>
      <c r="F33" s="232">
        <v>1.456</v>
      </c>
      <c r="G33" s="179"/>
      <c r="H33" s="179"/>
      <c r="I33" s="179"/>
      <c r="J33" s="179"/>
      <c r="K33" s="179"/>
      <c r="L33" s="179"/>
      <c r="M33" s="179"/>
      <c r="N33" s="179"/>
      <c r="O33" s="179"/>
      <c r="P33" s="179"/>
      <c r="Q33" s="179"/>
      <c r="R33" s="179"/>
      <c r="S33" s="179"/>
      <c r="T33" s="179"/>
      <c r="U33" s="179"/>
      <c r="V33" s="179"/>
      <c r="W33" s="179"/>
      <c r="X33" s="179"/>
      <c r="Y33" s="179"/>
      <c r="Z33" s="179"/>
    </row>
    <row r="34" spans="1:26" s="7" customFormat="1" ht="30" customHeight="1">
      <c r="A34" s="179"/>
      <c r="B34" s="179"/>
      <c r="C34" s="163"/>
      <c r="D34" s="217" t="s">
        <v>169</v>
      </c>
      <c r="E34" s="217">
        <v>0.136</v>
      </c>
      <c r="F34" s="233"/>
      <c r="G34" s="179"/>
      <c r="H34" s="179"/>
      <c r="I34" s="179"/>
      <c r="J34" s="179"/>
      <c r="K34" s="179"/>
      <c r="L34" s="179"/>
      <c r="M34" s="179"/>
      <c r="N34" s="179"/>
      <c r="O34" s="179"/>
      <c r="P34" s="179"/>
      <c r="Q34" s="179"/>
      <c r="R34" s="179"/>
      <c r="S34" s="179"/>
      <c r="T34" s="179"/>
      <c r="U34" s="179"/>
      <c r="V34" s="179"/>
      <c r="W34" s="179"/>
      <c r="X34" s="179"/>
      <c r="Y34" s="179"/>
      <c r="Z34" s="179"/>
    </row>
    <row r="35" spans="1:26" s="7" customFormat="1" ht="30" customHeight="1">
      <c r="A35" s="179"/>
      <c r="B35" s="179"/>
      <c r="C35" s="163"/>
      <c r="D35" s="217" t="s">
        <v>170</v>
      </c>
      <c r="E35" s="217">
        <v>0.15</v>
      </c>
      <c r="F35" s="233"/>
      <c r="G35" s="179"/>
      <c r="H35" s="179"/>
      <c r="I35" s="179"/>
      <c r="J35" s="179"/>
      <c r="K35" s="179"/>
      <c r="L35" s="179"/>
      <c r="M35" s="179"/>
      <c r="N35" s="179"/>
      <c r="O35" s="179"/>
      <c r="P35" s="179"/>
      <c r="Q35" s="179"/>
      <c r="R35" s="179"/>
      <c r="S35" s="179"/>
      <c r="T35" s="179"/>
      <c r="U35" s="179"/>
      <c r="V35" s="179"/>
      <c r="W35" s="179"/>
      <c r="X35" s="179"/>
      <c r="Y35" s="179"/>
      <c r="Z35" s="179"/>
    </row>
    <row r="36" spans="1:26" s="7" customFormat="1" ht="30" customHeight="1">
      <c r="A36" s="179"/>
      <c r="B36" s="179"/>
      <c r="C36" s="163"/>
      <c r="D36" s="217" t="s">
        <v>171</v>
      </c>
      <c r="E36" s="217">
        <v>0.35</v>
      </c>
      <c r="F36" s="233"/>
      <c r="G36" s="179"/>
      <c r="H36" s="179"/>
      <c r="I36" s="179"/>
      <c r="J36" s="179"/>
      <c r="K36" s="179"/>
      <c r="L36" s="179"/>
      <c r="M36" s="179"/>
      <c r="N36" s="179"/>
      <c r="O36" s="179"/>
      <c r="P36" s="179"/>
      <c r="Q36" s="179"/>
      <c r="R36" s="179"/>
      <c r="S36" s="179"/>
      <c r="T36" s="179"/>
      <c r="U36" s="179"/>
      <c r="V36" s="179"/>
      <c r="W36" s="179"/>
      <c r="X36" s="179"/>
      <c r="Y36" s="179"/>
      <c r="Z36" s="179"/>
    </row>
    <row r="37" spans="1:26" s="7" customFormat="1" ht="30" customHeight="1">
      <c r="A37" s="179"/>
      <c r="B37" s="179"/>
      <c r="C37" s="163"/>
      <c r="D37" s="217" t="s">
        <v>190</v>
      </c>
      <c r="E37" s="217">
        <v>0.5</v>
      </c>
      <c r="F37" s="233"/>
      <c r="G37" s="179"/>
      <c r="H37" s="179"/>
      <c r="I37" s="179"/>
      <c r="J37" s="179"/>
      <c r="K37" s="179"/>
      <c r="L37" s="179"/>
      <c r="M37" s="179"/>
      <c r="N37" s="179"/>
      <c r="O37" s="179"/>
      <c r="P37" s="179"/>
      <c r="Q37" s="179"/>
      <c r="R37" s="179"/>
      <c r="S37" s="179"/>
      <c r="T37" s="179"/>
      <c r="U37" s="179"/>
      <c r="V37" s="179"/>
      <c r="W37" s="179"/>
      <c r="X37" s="179"/>
      <c r="Y37" s="179"/>
      <c r="Z37" s="179"/>
    </row>
    <row r="38" spans="1:26" s="7" customFormat="1" ht="30" customHeight="1">
      <c r="A38" s="179"/>
      <c r="B38" s="179"/>
      <c r="C38" s="163"/>
      <c r="D38" s="217" t="s">
        <v>172</v>
      </c>
      <c r="E38" s="217">
        <v>0.32</v>
      </c>
      <c r="F38" s="233"/>
      <c r="G38" s="179"/>
      <c r="H38" s="179"/>
      <c r="I38" s="179"/>
      <c r="J38" s="179"/>
      <c r="K38" s="179"/>
      <c r="L38" s="179"/>
      <c r="M38" s="179"/>
      <c r="N38" s="179"/>
      <c r="O38" s="179"/>
      <c r="P38" s="179"/>
      <c r="Q38" s="179"/>
      <c r="R38" s="179"/>
      <c r="S38" s="179"/>
      <c r="T38" s="179"/>
      <c r="U38" s="179"/>
      <c r="V38" s="179"/>
      <c r="W38" s="179"/>
      <c r="X38" s="179"/>
      <c r="Y38" s="179"/>
      <c r="Z38" s="179"/>
    </row>
    <row r="39" spans="1:26" s="7" customFormat="1" ht="30" customHeight="1">
      <c r="A39" s="179"/>
      <c r="B39" s="179"/>
      <c r="C39" s="163" t="s">
        <v>106</v>
      </c>
      <c r="D39" s="181" t="s">
        <v>138</v>
      </c>
      <c r="E39" s="181">
        <f>E40+E41+E42+E43</f>
        <v>0.395</v>
      </c>
      <c r="F39" s="232">
        <v>0.395</v>
      </c>
      <c r="G39" s="179"/>
      <c r="H39" s="179"/>
      <c r="I39" s="179"/>
      <c r="J39" s="179"/>
      <c r="K39" s="179"/>
      <c r="L39" s="179"/>
      <c r="M39" s="179"/>
      <c r="N39" s="179"/>
      <c r="O39" s="179"/>
      <c r="P39" s="179"/>
      <c r="Q39" s="179"/>
      <c r="R39" s="179"/>
      <c r="S39" s="179"/>
      <c r="T39" s="179"/>
      <c r="U39" s="179"/>
      <c r="V39" s="179"/>
      <c r="W39" s="179"/>
      <c r="X39" s="179"/>
      <c r="Y39" s="179"/>
      <c r="Z39" s="179"/>
    </row>
    <row r="40" spans="1:26" s="7" customFormat="1" ht="30" customHeight="1">
      <c r="A40" s="179"/>
      <c r="B40" s="179"/>
      <c r="C40" s="163"/>
      <c r="D40" s="217" t="s">
        <v>179</v>
      </c>
      <c r="E40" s="217">
        <v>0.094</v>
      </c>
      <c r="F40" s="233"/>
      <c r="G40" s="179"/>
      <c r="H40" s="179"/>
      <c r="I40" s="179"/>
      <c r="J40" s="179"/>
      <c r="K40" s="179"/>
      <c r="L40" s="179"/>
      <c r="M40" s="179"/>
      <c r="N40" s="179"/>
      <c r="O40" s="179"/>
      <c r="P40" s="179"/>
      <c r="Q40" s="179"/>
      <c r="R40" s="179"/>
      <c r="S40" s="179"/>
      <c r="T40" s="179"/>
      <c r="U40" s="179"/>
      <c r="V40" s="179"/>
      <c r="W40" s="179"/>
      <c r="X40" s="179"/>
      <c r="Y40" s="179"/>
      <c r="Z40" s="179"/>
    </row>
    <row r="41" spans="1:26" s="7" customFormat="1" ht="30" customHeight="1">
      <c r="A41" s="179"/>
      <c r="B41" s="179"/>
      <c r="C41" s="163"/>
      <c r="D41" s="217" t="s">
        <v>180</v>
      </c>
      <c r="E41" s="217">
        <v>0.136</v>
      </c>
      <c r="F41" s="233"/>
      <c r="G41" s="179"/>
      <c r="H41" s="179"/>
      <c r="I41" s="179"/>
      <c r="J41" s="179"/>
      <c r="K41" s="179"/>
      <c r="L41" s="179"/>
      <c r="M41" s="179"/>
      <c r="N41" s="179"/>
      <c r="O41" s="179"/>
      <c r="P41" s="179"/>
      <c r="Q41" s="179"/>
      <c r="R41" s="179"/>
      <c r="S41" s="179"/>
      <c r="T41" s="179"/>
      <c r="U41" s="179"/>
      <c r="V41" s="179"/>
      <c r="W41" s="179"/>
      <c r="X41" s="179"/>
      <c r="Y41" s="179"/>
      <c r="Z41" s="179"/>
    </row>
    <row r="42" spans="1:26" s="7" customFormat="1" ht="30" customHeight="1">
      <c r="A42" s="179"/>
      <c r="B42" s="179"/>
      <c r="C42" s="163"/>
      <c r="D42" s="217" t="s">
        <v>181</v>
      </c>
      <c r="E42" s="217">
        <v>0.064</v>
      </c>
      <c r="F42" s="233"/>
      <c r="G42" s="179"/>
      <c r="H42" s="179"/>
      <c r="I42" s="179"/>
      <c r="J42" s="179"/>
      <c r="K42" s="179"/>
      <c r="L42" s="179"/>
      <c r="M42" s="179"/>
      <c r="N42" s="179"/>
      <c r="O42" s="179"/>
      <c r="P42" s="179"/>
      <c r="Q42" s="179"/>
      <c r="R42" s="179"/>
      <c r="S42" s="179"/>
      <c r="T42" s="179"/>
      <c r="U42" s="179"/>
      <c r="V42" s="179"/>
      <c r="W42" s="179"/>
      <c r="X42" s="179"/>
      <c r="Y42" s="179"/>
      <c r="Z42" s="179"/>
    </row>
    <row r="43" spans="1:26" s="7" customFormat="1" ht="30" customHeight="1">
      <c r="A43" s="179"/>
      <c r="B43" s="179"/>
      <c r="C43" s="163"/>
      <c r="D43" s="231" t="s">
        <v>182</v>
      </c>
      <c r="E43" s="230">
        <v>0.101</v>
      </c>
      <c r="F43" s="233"/>
      <c r="G43" s="179"/>
      <c r="H43" s="179"/>
      <c r="I43" s="179"/>
      <c r="J43" s="179"/>
      <c r="K43" s="179"/>
      <c r="L43" s="179"/>
      <c r="M43" s="179"/>
      <c r="N43" s="179"/>
      <c r="O43" s="179"/>
      <c r="P43" s="179"/>
      <c r="Q43" s="179"/>
      <c r="R43" s="179"/>
      <c r="S43" s="179"/>
      <c r="T43" s="179"/>
      <c r="U43" s="179"/>
      <c r="V43" s="179"/>
      <c r="W43" s="179"/>
      <c r="X43" s="179"/>
      <c r="Y43" s="179"/>
      <c r="Z43" s="179"/>
    </row>
    <row r="44" spans="1:26" s="7" customFormat="1" ht="30" customHeight="1">
      <c r="A44" s="179"/>
      <c r="B44" s="179"/>
      <c r="C44" s="163" t="s">
        <v>107</v>
      </c>
      <c r="D44" s="181" t="s">
        <v>138</v>
      </c>
      <c r="E44" s="181">
        <f>E45+E46</f>
        <v>0.863</v>
      </c>
      <c r="F44" s="232">
        <v>0.863</v>
      </c>
      <c r="G44" s="179"/>
      <c r="H44" s="179"/>
      <c r="I44" s="179"/>
      <c r="J44" s="179"/>
      <c r="K44" s="179"/>
      <c r="L44" s="179"/>
      <c r="M44" s="179"/>
      <c r="N44" s="179"/>
      <c r="O44" s="179"/>
      <c r="P44" s="179"/>
      <c r="Q44" s="179"/>
      <c r="R44" s="179"/>
      <c r="S44" s="179"/>
      <c r="T44" s="179"/>
      <c r="U44" s="179"/>
      <c r="V44" s="179"/>
      <c r="W44" s="179"/>
      <c r="X44" s="179"/>
      <c r="Y44" s="179"/>
      <c r="Z44" s="179"/>
    </row>
    <row r="45" spans="1:26" s="7" customFormat="1" ht="30" customHeight="1">
      <c r="A45" s="179"/>
      <c r="B45" s="179"/>
      <c r="C45" s="163"/>
      <c r="D45" s="217" t="s">
        <v>173</v>
      </c>
      <c r="E45" s="217">
        <v>0.271</v>
      </c>
      <c r="F45" s="233"/>
      <c r="G45" s="179"/>
      <c r="H45" s="179"/>
      <c r="I45" s="179"/>
      <c r="J45" s="179"/>
      <c r="K45" s="179"/>
      <c r="L45" s="179"/>
      <c r="M45" s="179"/>
      <c r="N45" s="179"/>
      <c r="O45" s="179"/>
      <c r="P45" s="179"/>
      <c r="Q45" s="179"/>
      <c r="R45" s="179"/>
      <c r="S45" s="179"/>
      <c r="T45" s="179"/>
      <c r="U45" s="179"/>
      <c r="V45" s="179"/>
      <c r="W45" s="179"/>
      <c r="X45" s="179"/>
      <c r="Y45" s="179"/>
      <c r="Z45" s="179"/>
    </row>
    <row r="46" spans="1:26" s="7" customFormat="1" ht="30" customHeight="1">
      <c r="A46" s="179"/>
      <c r="B46" s="179"/>
      <c r="C46" s="163"/>
      <c r="D46" s="217" t="s">
        <v>174</v>
      </c>
      <c r="E46" s="217">
        <v>0.592</v>
      </c>
      <c r="F46" s="233"/>
      <c r="G46" s="179"/>
      <c r="H46" s="179"/>
      <c r="I46" s="179"/>
      <c r="J46" s="179"/>
      <c r="K46" s="179"/>
      <c r="L46" s="179"/>
      <c r="M46" s="179"/>
      <c r="N46" s="179"/>
      <c r="O46" s="179"/>
      <c r="P46" s="179"/>
      <c r="Q46" s="179"/>
      <c r="R46" s="179"/>
      <c r="S46" s="179"/>
      <c r="T46" s="179"/>
      <c r="U46" s="179"/>
      <c r="V46" s="179"/>
      <c r="W46" s="179"/>
      <c r="X46" s="179"/>
      <c r="Y46" s="179"/>
      <c r="Z46" s="179"/>
    </row>
    <row r="47" spans="1:26" s="7" customFormat="1" ht="30" customHeight="1">
      <c r="A47" s="179"/>
      <c r="B47" s="179"/>
      <c r="C47" s="163" t="s">
        <v>108</v>
      </c>
      <c r="D47" s="181" t="s">
        <v>139</v>
      </c>
      <c r="E47" s="181">
        <f>E48</f>
        <v>0.768</v>
      </c>
      <c r="F47" s="232">
        <v>0.768</v>
      </c>
      <c r="G47" s="179"/>
      <c r="H47" s="179"/>
      <c r="I47" s="179"/>
      <c r="J47" s="179"/>
      <c r="K47" s="179"/>
      <c r="L47" s="179"/>
      <c r="M47" s="179"/>
      <c r="N47" s="179"/>
      <c r="O47" s="179"/>
      <c r="P47" s="179"/>
      <c r="Q47" s="179"/>
      <c r="R47" s="179"/>
      <c r="S47" s="179"/>
      <c r="T47" s="179"/>
      <c r="U47" s="179"/>
      <c r="V47" s="179"/>
      <c r="W47" s="179"/>
      <c r="X47" s="179"/>
      <c r="Y47" s="179"/>
      <c r="Z47" s="179"/>
    </row>
    <row r="48" spans="1:26" s="7" customFormat="1" ht="30" customHeight="1">
      <c r="A48" s="179"/>
      <c r="B48" s="179"/>
      <c r="C48" s="163"/>
      <c r="D48" s="217" t="s">
        <v>175</v>
      </c>
      <c r="E48" s="217">
        <v>0.768</v>
      </c>
      <c r="F48" s="233"/>
      <c r="G48" s="179"/>
      <c r="H48" s="179"/>
      <c r="I48" s="179"/>
      <c r="J48" s="179"/>
      <c r="K48" s="179"/>
      <c r="L48" s="179"/>
      <c r="M48" s="179"/>
      <c r="N48" s="179"/>
      <c r="O48" s="179"/>
      <c r="P48" s="179"/>
      <c r="Q48" s="179"/>
      <c r="R48" s="179"/>
      <c r="S48" s="179"/>
      <c r="T48" s="179"/>
      <c r="U48" s="179"/>
      <c r="V48" s="179"/>
      <c r="W48" s="179"/>
      <c r="X48" s="179"/>
      <c r="Y48" s="179"/>
      <c r="Z48" s="179"/>
    </row>
    <row r="49" spans="1:26" s="7" customFormat="1" ht="30" customHeight="1">
      <c r="A49" s="179"/>
      <c r="B49" s="179"/>
      <c r="C49" s="163" t="s">
        <v>109</v>
      </c>
      <c r="D49" s="181" t="s">
        <v>138</v>
      </c>
      <c r="E49" s="181">
        <f>E50+E51</f>
        <v>0.271</v>
      </c>
      <c r="F49" s="232">
        <v>0.271</v>
      </c>
      <c r="G49" s="179"/>
      <c r="H49" s="179"/>
      <c r="I49" s="179"/>
      <c r="J49" s="179"/>
      <c r="K49" s="179"/>
      <c r="L49" s="179"/>
      <c r="M49" s="179"/>
      <c r="N49" s="179"/>
      <c r="O49" s="179"/>
      <c r="P49" s="179"/>
      <c r="Q49" s="179"/>
      <c r="R49" s="179"/>
      <c r="S49" s="179"/>
      <c r="T49" s="179"/>
      <c r="U49" s="179"/>
      <c r="V49" s="179"/>
      <c r="W49" s="179"/>
      <c r="X49" s="179"/>
      <c r="Y49" s="179"/>
      <c r="Z49" s="179"/>
    </row>
    <row r="50" spans="1:26" ht="35.25" customHeight="1">
      <c r="A50" s="24"/>
      <c r="B50" s="24"/>
      <c r="C50" s="163"/>
      <c r="D50" s="229" t="s">
        <v>176</v>
      </c>
      <c r="E50" s="217">
        <v>0.08</v>
      </c>
      <c r="F50" s="182"/>
      <c r="G50" s="24"/>
      <c r="H50" s="24"/>
      <c r="I50" s="24"/>
      <c r="J50" s="24"/>
      <c r="K50" s="24"/>
      <c r="L50" s="24"/>
      <c r="M50" s="24"/>
      <c r="N50" s="24"/>
      <c r="O50" s="24"/>
      <c r="P50" s="24"/>
      <c r="Q50" s="24"/>
      <c r="R50" s="24"/>
      <c r="S50" s="24"/>
      <c r="T50" s="24"/>
      <c r="U50" s="24"/>
      <c r="V50" s="24"/>
      <c r="W50" s="24"/>
      <c r="X50" s="24"/>
      <c r="Y50" s="24"/>
      <c r="Z50" s="24"/>
    </row>
    <row r="51" spans="1:26" ht="30" customHeight="1">
      <c r="A51" s="24"/>
      <c r="B51" s="24"/>
      <c r="C51" s="163"/>
      <c r="D51" s="229" t="s">
        <v>177</v>
      </c>
      <c r="E51" s="217">
        <v>0.191</v>
      </c>
      <c r="F51" s="182"/>
      <c r="G51" s="24"/>
      <c r="H51" s="24"/>
      <c r="I51" s="24"/>
      <c r="J51" s="24"/>
      <c r="K51" s="24"/>
      <c r="L51" s="24"/>
      <c r="M51" s="24"/>
      <c r="N51" s="24"/>
      <c r="O51" s="24"/>
      <c r="P51" s="24"/>
      <c r="Q51" s="24"/>
      <c r="R51" s="24"/>
      <c r="S51" s="24"/>
      <c r="T51" s="24"/>
      <c r="U51" s="24"/>
      <c r="V51" s="24"/>
      <c r="W51" s="24"/>
      <c r="X51" s="24"/>
      <c r="Y51" s="24"/>
      <c r="Z51" s="24"/>
    </row>
    <row r="52" spans="1:26" ht="15">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spans="1:26" ht="15">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26" ht="15">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spans="1:26" ht="15">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sheetData>
  <sheetProtection/>
  <mergeCells count="3">
    <mergeCell ref="C1:D2"/>
    <mergeCell ref="C3:D3"/>
    <mergeCell ref="C4:D4"/>
  </mergeCells>
  <printOptions/>
  <pageMargins left="0.7086614173228347" right="0.7086614173228347" top="0.7480314960629921" bottom="0.7480314960629921" header="0.31496062992125984" footer="0.31496062992125984"/>
  <pageSetup orientation="portrait" paperSize="9" scale="40" r:id="rId1"/>
</worksheet>
</file>

<file path=xl/worksheets/sheet4.xml><?xml version="1.0" encoding="utf-8"?>
<worksheet xmlns="http://schemas.openxmlformats.org/spreadsheetml/2006/main" xmlns:r="http://schemas.openxmlformats.org/officeDocument/2006/relationships">
  <dimension ref="A1:X84"/>
  <sheetViews>
    <sheetView showGridLines="0" view="pageBreakPreview" zoomScale="70" zoomScaleNormal="70" zoomScaleSheetLayoutView="70" zoomScalePageLayoutView="0" workbookViewId="0" topLeftCell="A18">
      <selection activeCell="G23" sqref="G23"/>
    </sheetView>
  </sheetViews>
  <sheetFormatPr defaultColWidth="9.140625" defaultRowHeight="15"/>
  <cols>
    <col min="2" max="2" width="26.421875" style="0" customWidth="1"/>
    <col min="3" max="3" width="39.00390625" style="2" customWidth="1"/>
    <col min="4" max="4" width="14.8515625" style="2" bestFit="1" customWidth="1"/>
    <col min="5" max="6" width="14.8515625" style="2" customWidth="1"/>
    <col min="7" max="7" width="16.28125" style="2" customWidth="1"/>
    <col min="8" max="8" width="13.57421875" style="47" customWidth="1"/>
    <col min="9" max="9" width="16.140625" style="0" customWidth="1"/>
    <col min="10" max="10" width="17.57421875" style="0" customWidth="1"/>
    <col min="11" max="11" width="6.7109375" style="0" customWidth="1"/>
    <col min="12" max="12" width="58.00390625" style="0" customWidth="1"/>
    <col min="13" max="13" width="15.00390625" style="0" customWidth="1"/>
    <col min="14" max="14" width="16.7109375" style="0" customWidth="1"/>
    <col min="15" max="15" width="16.140625" style="0" customWidth="1"/>
    <col min="16" max="16" width="19.140625" style="0" customWidth="1"/>
    <col min="17" max="18" width="17.421875" style="0" customWidth="1"/>
    <col min="20" max="20" width="31.00390625" style="0" customWidth="1"/>
  </cols>
  <sheetData>
    <row r="1" spans="3:24" ht="176.25" customHeight="1">
      <c r="C1" s="283" t="s">
        <v>142</v>
      </c>
      <c r="D1" s="284"/>
      <c r="E1" s="285"/>
      <c r="F1" s="25"/>
      <c r="G1" s="25"/>
      <c r="H1" s="46"/>
      <c r="I1" s="24"/>
      <c r="J1" s="24"/>
      <c r="K1" s="24"/>
      <c r="L1" s="24"/>
      <c r="M1" s="24"/>
      <c r="N1" s="24"/>
      <c r="O1" s="24"/>
      <c r="P1" s="24"/>
      <c r="Q1" s="24"/>
      <c r="R1" s="24"/>
      <c r="S1" s="24"/>
      <c r="T1" s="24"/>
      <c r="U1" s="24"/>
      <c r="V1" s="24"/>
      <c r="W1" s="24"/>
      <c r="X1" s="24"/>
    </row>
    <row r="2" spans="2:24" ht="36" customHeight="1">
      <c r="B2" s="24"/>
      <c r="C2" s="55" t="s">
        <v>52</v>
      </c>
      <c r="D2" s="25"/>
      <c r="E2" s="25"/>
      <c r="F2" s="25"/>
      <c r="G2" s="25"/>
      <c r="H2" s="46"/>
      <c r="I2" s="24"/>
      <c r="J2" s="24"/>
      <c r="K2" s="24"/>
      <c r="L2" s="24"/>
      <c r="M2" s="24"/>
      <c r="N2" s="24"/>
      <c r="O2" s="24"/>
      <c r="P2" s="24"/>
      <c r="Q2" s="24"/>
      <c r="R2" s="24"/>
      <c r="S2" s="24"/>
      <c r="T2" s="24"/>
      <c r="U2" s="24"/>
      <c r="V2" s="24"/>
      <c r="W2" s="24"/>
      <c r="X2" s="24"/>
    </row>
    <row r="3" spans="2:24" ht="24.75" customHeight="1">
      <c r="B3" s="24"/>
      <c r="C3" s="6" t="s">
        <v>95</v>
      </c>
      <c r="D3" s="286">
        <f>'1.) MJV_ITP_3. fejezet'!C6:D6</f>
        <v>0</v>
      </c>
      <c r="E3" s="286"/>
      <c r="F3" s="25"/>
      <c r="G3" s="25"/>
      <c r="H3" s="46"/>
      <c r="I3" s="24"/>
      <c r="J3" s="24"/>
      <c r="K3" s="24"/>
      <c r="L3" s="24"/>
      <c r="M3" s="24"/>
      <c r="N3" s="24"/>
      <c r="O3" s="24"/>
      <c r="P3" s="24"/>
      <c r="Q3" s="24"/>
      <c r="R3" s="24"/>
      <c r="S3" s="24"/>
      <c r="T3" s="24"/>
      <c r="U3" s="24"/>
      <c r="V3" s="24"/>
      <c r="W3" s="24"/>
      <c r="X3" s="24"/>
    </row>
    <row r="4" spans="2:24" ht="24.75" customHeight="1">
      <c r="B4" s="24"/>
      <c r="C4" s="6" t="s">
        <v>96</v>
      </c>
      <c r="D4" s="286">
        <f>'1.) MJV_ITP_3. fejezet'!C7:D7</f>
        <v>0</v>
      </c>
      <c r="E4" s="286"/>
      <c r="F4" s="25"/>
      <c r="G4" s="25"/>
      <c r="H4" s="46"/>
      <c r="I4" s="24"/>
      <c r="J4" s="24"/>
      <c r="K4" s="24"/>
      <c r="L4" s="24"/>
      <c r="M4" s="24"/>
      <c r="N4" s="24"/>
      <c r="O4" s="24"/>
      <c r="P4" s="24"/>
      <c r="Q4" s="24"/>
      <c r="R4" s="24"/>
      <c r="S4" s="24"/>
      <c r="T4" s="24"/>
      <c r="U4" s="24"/>
      <c r="V4" s="24"/>
      <c r="W4" s="24"/>
      <c r="X4" s="24"/>
    </row>
    <row r="5" spans="2:24" ht="34.5" customHeight="1">
      <c r="B5" s="24"/>
      <c r="C5" s="6" t="s">
        <v>99</v>
      </c>
      <c r="D5" s="97">
        <f>'1.) MJV_ITP_3. fejezet'!C8</f>
        <v>9.2</v>
      </c>
      <c r="E5" s="7"/>
      <c r="F5" s="25"/>
      <c r="G5" s="25"/>
      <c r="H5" s="46"/>
      <c r="I5" s="24"/>
      <c r="J5" s="24"/>
      <c r="K5" s="24"/>
      <c r="L5" s="24"/>
      <c r="M5" s="24"/>
      <c r="N5" s="24"/>
      <c r="O5" s="24"/>
      <c r="P5" s="24"/>
      <c r="Q5" s="24"/>
      <c r="R5" s="24"/>
      <c r="S5" s="24"/>
      <c r="T5" s="24"/>
      <c r="U5" s="24"/>
      <c r="V5" s="24"/>
      <c r="W5" s="24"/>
      <c r="X5" s="24"/>
    </row>
    <row r="6" spans="2:24" ht="15">
      <c r="B6" s="24"/>
      <c r="C6" s="25"/>
      <c r="D6" s="25"/>
      <c r="E6" s="25"/>
      <c r="F6" s="25"/>
      <c r="G6" s="25"/>
      <c r="H6" s="46"/>
      <c r="I6" s="24"/>
      <c r="J6" s="24"/>
      <c r="K6" s="24"/>
      <c r="L6" s="24"/>
      <c r="M6" s="24"/>
      <c r="N6" s="24"/>
      <c r="O6" s="24"/>
      <c r="P6" s="24"/>
      <c r="Q6" s="24"/>
      <c r="R6" s="24"/>
      <c r="S6" s="24"/>
      <c r="T6" s="24"/>
      <c r="U6" s="24"/>
      <c r="V6" s="24"/>
      <c r="W6" s="24"/>
      <c r="X6" s="24"/>
    </row>
    <row r="7" spans="2:24" ht="17.25" customHeight="1">
      <c r="B7" s="24"/>
      <c r="C7" s="25"/>
      <c r="D7" s="25"/>
      <c r="E7" s="25"/>
      <c r="F7" s="25"/>
      <c r="G7" s="25"/>
      <c r="H7" s="46"/>
      <c r="I7" s="24"/>
      <c r="J7" s="24"/>
      <c r="K7" s="24"/>
      <c r="L7" s="24"/>
      <c r="M7" s="24"/>
      <c r="N7" s="24"/>
      <c r="O7" s="24"/>
      <c r="P7" s="24"/>
      <c r="Q7" s="24"/>
      <c r="R7" s="24"/>
      <c r="S7" s="24"/>
      <c r="T7" s="24"/>
      <c r="U7" s="24"/>
      <c r="V7" s="24"/>
      <c r="W7" s="24"/>
      <c r="X7" s="24"/>
    </row>
    <row r="8" spans="2:24" ht="15">
      <c r="B8" s="24"/>
      <c r="C8" s="25"/>
      <c r="D8" s="25"/>
      <c r="E8" s="25"/>
      <c r="F8" s="26"/>
      <c r="G8" s="25"/>
      <c r="H8" s="46"/>
      <c r="I8" s="24"/>
      <c r="J8" s="24"/>
      <c r="K8" s="24"/>
      <c r="L8" s="24"/>
      <c r="M8" s="24"/>
      <c r="N8" s="24"/>
      <c r="O8" s="24"/>
      <c r="P8" s="24"/>
      <c r="Q8" s="24"/>
      <c r="R8" s="24"/>
      <c r="S8" s="24"/>
      <c r="T8" s="24"/>
      <c r="U8" s="24"/>
      <c r="V8" s="24"/>
      <c r="W8" s="24"/>
      <c r="X8" s="24"/>
    </row>
    <row r="9" spans="2:24" ht="25.5" customHeight="1">
      <c r="B9" s="24"/>
      <c r="C9" s="3" t="s">
        <v>50</v>
      </c>
      <c r="D9" s="94">
        <f>'1.) MJV_ITP_3. fejezet'!C8</f>
        <v>9.2</v>
      </c>
      <c r="E9" s="28"/>
      <c r="F9" s="25"/>
      <c r="G9" s="25"/>
      <c r="H9" s="46"/>
      <c r="I9" s="24"/>
      <c r="J9" s="24"/>
      <c r="K9" s="24"/>
      <c r="L9" s="24"/>
      <c r="M9" s="24"/>
      <c r="N9" s="24"/>
      <c r="O9" s="24"/>
      <c r="P9" s="24"/>
      <c r="Q9" s="24"/>
      <c r="R9" s="24"/>
      <c r="S9" s="24"/>
      <c r="T9" s="24"/>
      <c r="U9" s="24"/>
      <c r="V9" s="24"/>
      <c r="W9" s="24"/>
      <c r="X9" s="24"/>
    </row>
    <row r="10" spans="2:24" ht="38.25" customHeight="1">
      <c r="B10" s="24"/>
      <c r="C10" s="3" t="s">
        <v>100</v>
      </c>
      <c r="D10" s="94">
        <f>'1.) MJV_ITP_3. fejezet'!L14</f>
        <v>387.04100000000005</v>
      </c>
      <c r="E10" s="28"/>
      <c r="F10" s="25"/>
      <c r="G10" s="25"/>
      <c r="H10" s="46"/>
      <c r="I10" s="24"/>
      <c r="J10" s="24"/>
      <c r="K10" s="24"/>
      <c r="L10" s="24"/>
      <c r="M10" s="24"/>
      <c r="N10" s="24"/>
      <c r="O10" s="24"/>
      <c r="P10" s="24"/>
      <c r="Q10" s="24"/>
      <c r="R10" s="24"/>
      <c r="S10" s="24"/>
      <c r="T10" s="24"/>
      <c r="U10" s="24"/>
      <c r="V10" s="24"/>
      <c r="W10" s="24"/>
      <c r="X10" s="24"/>
    </row>
    <row r="11" spans="2:24" ht="22.5" customHeight="1">
      <c r="B11" s="24"/>
      <c r="C11" s="3" t="s">
        <v>49</v>
      </c>
      <c r="D11" s="4">
        <f>D9/D10</f>
        <v>0.023770091540689483</v>
      </c>
      <c r="E11" s="56"/>
      <c r="F11" s="57"/>
      <c r="G11" s="57"/>
      <c r="H11" s="58"/>
      <c r="I11" s="27"/>
      <c r="J11" s="24"/>
      <c r="K11" s="24"/>
      <c r="L11" s="24"/>
      <c r="M11" s="24"/>
      <c r="N11" s="24"/>
      <c r="O11" s="24"/>
      <c r="P11" s="24"/>
      <c r="Q11" s="24"/>
      <c r="R11" s="24"/>
      <c r="S11" s="24"/>
      <c r="T11" s="24"/>
      <c r="U11" s="24"/>
      <c r="V11" s="24"/>
      <c r="W11" s="24"/>
      <c r="X11" s="24"/>
    </row>
    <row r="12" spans="2:24" ht="22.5" customHeight="1">
      <c r="B12" s="24"/>
      <c r="C12" s="92"/>
      <c r="D12" s="93"/>
      <c r="E12" s="56"/>
      <c r="F12" s="57"/>
      <c r="G12" s="57"/>
      <c r="H12" s="58"/>
      <c r="I12" s="27"/>
      <c r="J12" s="24"/>
      <c r="K12" s="24"/>
      <c r="L12" s="24"/>
      <c r="M12" s="24"/>
      <c r="N12" s="24"/>
      <c r="O12" s="24"/>
      <c r="P12" s="24"/>
      <c r="Q12" s="24"/>
      <c r="R12" s="24"/>
      <c r="S12" s="24"/>
      <c r="T12" s="24"/>
      <c r="U12" s="24"/>
      <c r="V12" s="24"/>
      <c r="W12" s="24"/>
      <c r="X12" s="24"/>
    </row>
    <row r="13" spans="2:24" ht="22.5" customHeight="1" thickBot="1">
      <c r="B13" s="24"/>
      <c r="C13" s="92"/>
      <c r="D13" s="93"/>
      <c r="E13" s="56"/>
      <c r="F13" s="57"/>
      <c r="G13" s="57"/>
      <c r="H13" s="58"/>
      <c r="I13" s="27"/>
      <c r="J13" s="24"/>
      <c r="K13" s="24"/>
      <c r="L13" s="24"/>
      <c r="M13" s="24"/>
      <c r="N13" s="24"/>
      <c r="O13" s="24"/>
      <c r="P13" s="24"/>
      <c r="Q13" s="24"/>
      <c r="R13" s="24"/>
      <c r="S13" s="24"/>
      <c r="T13" s="24"/>
      <c r="U13" s="24"/>
      <c r="V13" s="24"/>
      <c r="W13" s="24"/>
      <c r="X13" s="24"/>
    </row>
    <row r="14" spans="2:24" ht="60.75" thickBot="1">
      <c r="B14" s="137" t="s">
        <v>86</v>
      </c>
      <c r="C14" s="197" t="s">
        <v>4</v>
      </c>
      <c r="D14" s="198" t="s">
        <v>5</v>
      </c>
      <c r="E14" s="199" t="s">
        <v>84</v>
      </c>
      <c r="F14" s="200" t="s">
        <v>83</v>
      </c>
      <c r="G14" s="138" t="s">
        <v>144</v>
      </c>
      <c r="H14" s="201" t="s">
        <v>6</v>
      </c>
      <c r="I14" s="200" t="s">
        <v>85</v>
      </c>
      <c r="J14" s="138" t="s">
        <v>145</v>
      </c>
      <c r="K14" s="288"/>
      <c r="L14" s="202" t="s">
        <v>73</v>
      </c>
      <c r="M14" s="24"/>
      <c r="N14" s="24"/>
      <c r="O14" s="24"/>
      <c r="P14" s="24"/>
      <c r="Q14" s="24"/>
      <c r="R14" s="24"/>
      <c r="S14" s="24"/>
      <c r="T14" s="24"/>
      <c r="U14" s="24"/>
      <c r="V14" s="24"/>
      <c r="W14" s="24"/>
      <c r="X14" s="24"/>
    </row>
    <row r="15" spans="2:24" ht="107.25" customHeight="1">
      <c r="B15" s="292" t="s">
        <v>140</v>
      </c>
      <c r="C15" s="191" t="s">
        <v>11</v>
      </c>
      <c r="D15" s="192" t="s">
        <v>12</v>
      </c>
      <c r="E15" s="193">
        <v>150</v>
      </c>
      <c r="F15" s="194">
        <f>ROUNDUP(E15*('1.) MJV_ITP_3. fejezet'!C16/'1.) MJV_ITP_3. fejezet'!C14),2)</f>
        <v>3.1199999999999997</v>
      </c>
      <c r="G15" s="218">
        <v>3.12</v>
      </c>
      <c r="H15" s="195">
        <v>749</v>
      </c>
      <c r="I15" s="196">
        <f>ROUNDUP(H15*('1.) MJV_ITP_3. fejezet'!C16/'1.) MJV_ITP_3. fejezet'!C14),2)</f>
        <v>15.58</v>
      </c>
      <c r="J15" s="222">
        <v>15.58</v>
      </c>
      <c r="K15" s="289"/>
      <c r="L15" s="235" t="s">
        <v>186</v>
      </c>
      <c r="M15" s="24"/>
      <c r="N15" s="24"/>
      <c r="O15" s="24"/>
      <c r="P15" s="24"/>
      <c r="Q15" s="24"/>
      <c r="R15" s="24"/>
      <c r="S15" s="24"/>
      <c r="T15" s="24"/>
      <c r="U15" s="24"/>
      <c r="V15" s="24"/>
      <c r="W15" s="24"/>
      <c r="X15" s="24"/>
    </row>
    <row r="16" spans="2:24" ht="30">
      <c r="B16" s="293"/>
      <c r="C16" s="135" t="s">
        <v>16</v>
      </c>
      <c r="D16" s="188" t="s">
        <v>17</v>
      </c>
      <c r="E16" s="190">
        <v>28</v>
      </c>
      <c r="F16" s="96">
        <f>ROUNDUP(E16*('1.) MJV_ITP_3. fejezet'!C16/'1.) MJV_ITP_3. fejezet'!C14),2)</f>
        <v>0.59</v>
      </c>
      <c r="G16" s="219">
        <f>1.702+0.69</f>
        <v>2.392</v>
      </c>
      <c r="H16" s="185">
        <v>140</v>
      </c>
      <c r="I16" s="51">
        <f>ROUNDUP(H16*('1.) MJV_ITP_3. fejezet'!C16/'1.) MJV_ITP_3. fejezet'!C14),2)</f>
        <v>2.92</v>
      </c>
      <c r="J16" s="223">
        <v>3</v>
      </c>
      <c r="K16" s="289"/>
      <c r="L16" s="226"/>
      <c r="M16" s="24"/>
      <c r="N16" s="24"/>
      <c r="O16" s="24"/>
      <c r="P16" s="24"/>
      <c r="Q16" s="24"/>
      <c r="R16" s="24"/>
      <c r="S16" s="24"/>
      <c r="T16" s="24"/>
      <c r="U16" s="24"/>
      <c r="V16" s="24"/>
      <c r="W16" s="24"/>
      <c r="X16" s="24"/>
    </row>
    <row r="17" spans="2:24" ht="150" customHeight="1">
      <c r="B17" s="293"/>
      <c r="C17" s="135" t="s">
        <v>18</v>
      </c>
      <c r="D17" s="188" t="s">
        <v>8</v>
      </c>
      <c r="E17" s="186">
        <v>1050</v>
      </c>
      <c r="F17" s="183">
        <f>ROUNDUP(E17*('1.) MJV_ITP_3. fejezet'!D16/'1.) MJV_ITP_3. fejezet'!D14),0)</f>
        <v>25</v>
      </c>
      <c r="G17" s="236">
        <v>62</v>
      </c>
      <c r="H17" s="185">
        <v>5250</v>
      </c>
      <c r="I17" s="184">
        <f>ROUNDUP(H17*('1.) MJV_ITP_3. fejezet'!D16/'1.) MJV_ITP_3. fejezet'!D14),0)</f>
        <v>125</v>
      </c>
      <c r="J17" s="224">
        <v>125</v>
      </c>
      <c r="K17" s="289"/>
      <c r="L17" s="235" t="s">
        <v>189</v>
      </c>
      <c r="M17" s="24"/>
      <c r="N17" s="24"/>
      <c r="O17" s="24"/>
      <c r="P17" s="24"/>
      <c r="Q17" s="24"/>
      <c r="R17" s="24"/>
      <c r="S17" s="24"/>
      <c r="T17" s="24"/>
      <c r="U17" s="24"/>
      <c r="V17" s="24"/>
      <c r="W17" s="24"/>
      <c r="X17" s="24"/>
    </row>
    <row r="18" spans="2:24" ht="75">
      <c r="B18" s="293"/>
      <c r="C18" s="135" t="s">
        <v>19</v>
      </c>
      <c r="D18" s="188" t="s">
        <v>20</v>
      </c>
      <c r="E18" s="186">
        <v>142000</v>
      </c>
      <c r="F18" s="96">
        <f>ROUNDUP(E18*('1.) MJV_ITP_3. fejezet'!E16/'1.) MJV_ITP_3. fejezet'!E14),2)</f>
        <v>3375.0400000000004</v>
      </c>
      <c r="G18" s="237">
        <v>6298</v>
      </c>
      <c r="H18" s="185">
        <v>710000</v>
      </c>
      <c r="I18" s="51">
        <f>ROUNDUP(H18*('1.) MJV_ITP_3. fejezet'!E16/'1.) MJV_ITP_3. fejezet'!E14),2)</f>
        <v>16875.199999999997</v>
      </c>
      <c r="J18" s="223">
        <v>16875.2</v>
      </c>
      <c r="K18" s="289"/>
      <c r="L18" s="235" t="s">
        <v>188</v>
      </c>
      <c r="M18" s="24"/>
      <c r="N18" s="24"/>
      <c r="O18" s="24"/>
      <c r="P18" s="24"/>
      <c r="Q18" s="24"/>
      <c r="R18" s="24"/>
      <c r="S18" s="24"/>
      <c r="T18" s="24"/>
      <c r="U18" s="24"/>
      <c r="V18" s="24"/>
      <c r="W18" s="24"/>
      <c r="X18" s="24"/>
    </row>
    <row r="19" spans="2:24" ht="30">
      <c r="B19" s="293"/>
      <c r="C19" s="135" t="s">
        <v>30</v>
      </c>
      <c r="D19" s="188" t="s">
        <v>17</v>
      </c>
      <c r="E19" s="186">
        <v>67</v>
      </c>
      <c r="F19" s="96">
        <f>ROUNDUP(E19*('1.) MJV_ITP_3. fejezet'!F16/'1.) MJV_ITP_3. fejezet'!F14),2)</f>
        <v>1.21</v>
      </c>
      <c r="G19" s="219">
        <v>1.732</v>
      </c>
      <c r="H19" s="185">
        <v>334</v>
      </c>
      <c r="I19" s="51">
        <f>ROUNDUP(H19*('1.) MJV_ITP_3. fejezet'!F16/'1.) MJV_ITP_3. fejezet'!F14),2)</f>
        <v>6.01</v>
      </c>
      <c r="J19" s="223">
        <v>6.01</v>
      </c>
      <c r="K19" s="289"/>
      <c r="L19" s="226"/>
      <c r="M19" s="24"/>
      <c r="N19" s="24"/>
      <c r="O19" s="24"/>
      <c r="P19" s="24"/>
      <c r="Q19" s="24"/>
      <c r="R19" s="24"/>
      <c r="S19" s="24"/>
      <c r="T19" s="24"/>
      <c r="U19" s="24"/>
      <c r="V19" s="24"/>
      <c r="W19" s="24"/>
      <c r="X19" s="24"/>
    </row>
    <row r="20" spans="2:24" ht="30">
      <c r="B20" s="293"/>
      <c r="C20" s="135" t="s">
        <v>35</v>
      </c>
      <c r="D20" s="188" t="s">
        <v>63</v>
      </c>
      <c r="E20" s="186">
        <v>36683</v>
      </c>
      <c r="F20" s="96">
        <f>ROUNDUP(E20*('1.) MJV_ITP_3. fejezet'!G16/'1.) MJV_ITP_3. fejezet'!G14),2)</f>
        <v>871.71</v>
      </c>
      <c r="G20" s="219">
        <v>871.71</v>
      </c>
      <c r="H20" s="185">
        <v>183417.01</v>
      </c>
      <c r="I20" s="51">
        <f>ROUNDUP(H20*('1.) MJV_ITP_3. fejezet'!G16/'1.) MJV_ITP_3. fejezet'!G14),2)</f>
        <v>4358.59</v>
      </c>
      <c r="J20" s="223">
        <v>4358.59</v>
      </c>
      <c r="K20" s="289"/>
      <c r="L20" s="226" t="s">
        <v>185</v>
      </c>
      <c r="M20" s="24"/>
      <c r="N20" s="24"/>
      <c r="O20" s="24"/>
      <c r="P20" s="24"/>
      <c r="Q20" s="24"/>
      <c r="R20" s="24"/>
      <c r="S20" s="24"/>
      <c r="T20" s="24"/>
      <c r="U20" s="24"/>
      <c r="V20" s="24"/>
      <c r="W20" s="24"/>
      <c r="X20" s="24"/>
    </row>
    <row r="21" spans="2:24" ht="105">
      <c r="B21" s="293"/>
      <c r="C21" s="135" t="s">
        <v>40</v>
      </c>
      <c r="D21" s="188" t="s">
        <v>8</v>
      </c>
      <c r="E21" s="186">
        <v>108</v>
      </c>
      <c r="F21" s="183">
        <f>ROUNDUP(E21*('1.) MJV_ITP_3. fejezet'!H16/'1.) MJV_ITP_3. fejezet'!H14),0)</f>
        <v>3</v>
      </c>
      <c r="G21" s="236">
        <v>4</v>
      </c>
      <c r="H21" s="185">
        <v>540</v>
      </c>
      <c r="I21" s="184">
        <f>ROUNDUP(H21*('1.) MJV_ITP_3. fejezet'!H16/'1.) MJV_ITP_3. fejezet'!H14),0)</f>
        <v>11</v>
      </c>
      <c r="J21" s="224">
        <v>11</v>
      </c>
      <c r="K21" s="289"/>
      <c r="L21" s="226"/>
      <c r="M21" s="24"/>
      <c r="N21" s="24"/>
      <c r="O21" s="24"/>
      <c r="P21" s="24"/>
      <c r="Q21" s="24"/>
      <c r="R21" s="24"/>
      <c r="S21" s="24"/>
      <c r="T21" s="24"/>
      <c r="U21" s="24"/>
      <c r="V21" s="24"/>
      <c r="W21" s="24"/>
      <c r="X21" s="24"/>
    </row>
    <row r="22" spans="2:24" ht="135">
      <c r="B22" s="293"/>
      <c r="C22" s="135" t="s">
        <v>43</v>
      </c>
      <c r="D22" s="188" t="s">
        <v>44</v>
      </c>
      <c r="E22" s="186">
        <v>92</v>
      </c>
      <c r="F22" s="183">
        <f>ROUNDUP(E22*('1.) MJV_ITP_3. fejezet'!I16/'1.) MJV_ITP_3. fejezet'!I14),0)</f>
        <v>9</v>
      </c>
      <c r="G22" s="220">
        <v>9</v>
      </c>
      <c r="H22" s="185">
        <v>459</v>
      </c>
      <c r="I22" s="184">
        <f>ROUNDUP(H22*('1.) MJV_ITP_3. fejezet'!I16/'1.) MJV_ITP_3. fejezet'!I14),0)</f>
        <v>44</v>
      </c>
      <c r="J22" s="224">
        <v>44</v>
      </c>
      <c r="K22" s="289"/>
      <c r="L22" s="235" t="s">
        <v>187</v>
      </c>
      <c r="M22" s="24"/>
      <c r="N22" s="24"/>
      <c r="O22" s="24"/>
      <c r="P22" s="24"/>
      <c r="Q22" s="24"/>
      <c r="R22" s="24"/>
      <c r="S22" s="24"/>
      <c r="T22" s="24"/>
      <c r="U22" s="24"/>
      <c r="V22" s="24"/>
      <c r="W22" s="24"/>
      <c r="X22" s="24"/>
    </row>
    <row r="23" spans="2:24" ht="94.5" customHeight="1">
      <c r="B23" s="293"/>
      <c r="C23" s="135" t="s">
        <v>47</v>
      </c>
      <c r="D23" s="188" t="s">
        <v>45</v>
      </c>
      <c r="E23" s="186">
        <v>4420</v>
      </c>
      <c r="F23" s="183">
        <f>ROUNDUP(E23*('1.) MJV_ITP_3. fejezet'!J16/'1.) MJV_ITP_3. fejezet'!J14),0)</f>
        <v>106</v>
      </c>
      <c r="G23" s="236">
        <v>214</v>
      </c>
      <c r="H23" s="185">
        <v>22100</v>
      </c>
      <c r="I23" s="184">
        <f>ROUNDUP(H23*('1.) MJV_ITP_3. fejezet'!J16/'1.) MJV_ITP_3. fejezet'!J14),0)</f>
        <v>526</v>
      </c>
      <c r="J23" s="224">
        <v>526</v>
      </c>
      <c r="K23" s="289"/>
      <c r="L23" s="226"/>
      <c r="M23" s="24"/>
      <c r="N23" s="24"/>
      <c r="O23" s="24"/>
      <c r="P23" s="24"/>
      <c r="Q23" s="24"/>
      <c r="R23" s="24"/>
      <c r="S23" s="24"/>
      <c r="T23" s="24"/>
      <c r="U23" s="24"/>
      <c r="V23" s="24"/>
      <c r="W23" s="24"/>
      <c r="X23" s="24"/>
    </row>
    <row r="24" spans="2:24" ht="94.5" customHeight="1" thickBot="1">
      <c r="B24" s="294"/>
      <c r="C24" s="136" t="s">
        <v>89</v>
      </c>
      <c r="D24" s="189" t="s">
        <v>45</v>
      </c>
      <c r="E24" s="187">
        <v>82600</v>
      </c>
      <c r="F24" s="101">
        <f>ROUNDUP(E24*('1.) MJV_ITP_3. fejezet'!K16/'1.) MJV_ITP_3. fejezet'!K14),0)</f>
        <v>1961</v>
      </c>
      <c r="G24" s="221">
        <v>1961</v>
      </c>
      <c r="H24" s="123">
        <v>413000</v>
      </c>
      <c r="I24" s="102">
        <f>ROUNDUP(H24*('1.) MJV_ITP_3. fejezet'!K16/'1.) MJV_ITP_3. fejezet'!K14),0)</f>
        <v>9805</v>
      </c>
      <c r="J24" s="225">
        <v>9805</v>
      </c>
      <c r="K24" s="290"/>
      <c r="L24" s="227"/>
      <c r="M24" s="24"/>
      <c r="N24" s="24"/>
      <c r="O24" s="24"/>
      <c r="P24" s="24"/>
      <c r="Q24" s="24"/>
      <c r="R24" s="24"/>
      <c r="S24" s="24"/>
      <c r="T24" s="24"/>
      <c r="U24" s="24"/>
      <c r="V24" s="24"/>
      <c r="W24" s="24"/>
      <c r="X24" s="24"/>
    </row>
    <row r="25" spans="1:24" ht="41.25" customHeight="1">
      <c r="A25" s="131"/>
      <c r="B25" s="129"/>
      <c r="C25" s="129"/>
      <c r="D25" s="129"/>
      <c r="E25" s="130"/>
      <c r="F25" s="132"/>
      <c r="G25" s="132"/>
      <c r="H25" s="130"/>
      <c r="I25" s="133"/>
      <c r="J25" s="133"/>
      <c r="K25" s="134"/>
      <c r="L25" s="88"/>
      <c r="M25" s="24"/>
      <c r="N25" s="24"/>
      <c r="O25" s="24"/>
      <c r="P25" s="24"/>
      <c r="Q25" s="24"/>
      <c r="R25" s="24"/>
      <c r="S25" s="24"/>
      <c r="T25" s="24"/>
      <c r="U25" s="24"/>
      <c r="V25" s="24"/>
      <c r="W25" s="24"/>
      <c r="X25" s="24"/>
    </row>
    <row r="26" spans="1:24" ht="35.25" customHeight="1">
      <c r="A26" s="287" t="s">
        <v>93</v>
      </c>
      <c r="B26" s="287"/>
      <c r="C26" s="287"/>
      <c r="D26" s="287"/>
      <c r="E26" s="287"/>
      <c r="F26" s="287"/>
      <c r="G26" s="287"/>
      <c r="H26" s="287"/>
      <c r="I26" s="287"/>
      <c r="J26" s="287"/>
      <c r="K26" s="141"/>
      <c r="L26" s="141"/>
      <c r="M26" s="24"/>
      <c r="N26" s="24"/>
      <c r="O26" s="24"/>
      <c r="P26" s="24"/>
      <c r="Q26" s="24"/>
      <c r="R26" s="24"/>
      <c r="S26" s="24"/>
      <c r="T26" s="24"/>
      <c r="U26" s="24"/>
      <c r="V26" s="24"/>
      <c r="W26" s="24"/>
      <c r="X26" s="24"/>
    </row>
    <row r="27" spans="2:24" ht="35.25" customHeight="1">
      <c r="B27" s="24"/>
      <c r="C27" s="25"/>
      <c r="D27" s="25"/>
      <c r="E27" s="25"/>
      <c r="F27" s="25"/>
      <c r="G27" s="25"/>
      <c r="H27" s="46"/>
      <c r="I27" s="24"/>
      <c r="J27" s="24"/>
      <c r="K27" s="24"/>
      <c r="L27" s="53"/>
      <c r="M27" s="24"/>
      <c r="N27" s="53"/>
      <c r="O27" s="53"/>
      <c r="P27" s="53"/>
      <c r="Q27" s="24"/>
      <c r="R27" s="24"/>
      <c r="S27" s="24"/>
      <c r="T27" s="24"/>
      <c r="U27" s="24"/>
      <c r="V27" s="24"/>
      <c r="W27" s="24"/>
      <c r="X27" s="24"/>
    </row>
    <row r="28" spans="2:24" s="1" customFormat="1" ht="113.25" customHeight="1">
      <c r="B28" s="29" t="s">
        <v>3</v>
      </c>
      <c r="C28" s="95" t="s">
        <v>4</v>
      </c>
      <c r="D28" s="95" t="s">
        <v>5</v>
      </c>
      <c r="E28" s="95" t="s">
        <v>72</v>
      </c>
      <c r="F28" s="95" t="s">
        <v>84</v>
      </c>
      <c r="G28" s="95" t="s">
        <v>83</v>
      </c>
      <c r="H28" s="95" t="s">
        <v>6</v>
      </c>
      <c r="I28" s="95" t="s">
        <v>71</v>
      </c>
      <c r="J28" s="95" t="s">
        <v>85</v>
      </c>
      <c r="K28" s="104"/>
      <c r="L28" s="104"/>
      <c r="M28" s="104"/>
      <c r="N28" s="104"/>
      <c r="O28" s="104"/>
      <c r="P28" s="104"/>
      <c r="Q28" s="104"/>
      <c r="R28" s="104"/>
      <c r="S28" s="105"/>
      <c r="T28" s="104"/>
      <c r="U28" s="106"/>
      <c r="V28" s="54"/>
      <c r="W28" s="54"/>
      <c r="X28" s="54"/>
    </row>
    <row r="29" spans="2:24" s="1" customFormat="1" ht="48.75" customHeight="1">
      <c r="B29" s="278" t="s">
        <v>118</v>
      </c>
      <c r="C29" s="279"/>
      <c r="D29" s="279"/>
      <c r="E29" s="279"/>
      <c r="F29" s="279"/>
      <c r="G29" s="279"/>
      <c r="H29" s="279"/>
      <c r="I29" s="279"/>
      <c r="J29" s="280"/>
      <c r="K29" s="107"/>
      <c r="L29" s="108"/>
      <c r="M29" s="107"/>
      <c r="N29" s="108"/>
      <c r="O29" s="107"/>
      <c r="P29" s="107"/>
      <c r="Q29" s="107"/>
      <c r="R29" s="107"/>
      <c r="S29" s="106"/>
      <c r="T29" s="106"/>
      <c r="U29" s="106"/>
      <c r="V29" s="54"/>
      <c r="W29" s="54"/>
      <c r="X29" s="54"/>
    </row>
    <row r="30" spans="2:24" ht="30">
      <c r="B30" s="276"/>
      <c r="C30" s="75" t="s">
        <v>7</v>
      </c>
      <c r="D30" s="75" t="s">
        <v>8</v>
      </c>
      <c r="E30" s="273">
        <f>'1.) MJV_ITP_3. fejezet'!C16/'1.) MJV_ITP_3. fejezet'!C14</f>
        <v>0.020793623288858084</v>
      </c>
      <c r="F30" s="116"/>
      <c r="G30" s="117"/>
      <c r="H30" s="48">
        <v>4422</v>
      </c>
      <c r="I30" s="125">
        <f>ROUNDUP(H30*$D$11,0)</f>
        <v>106</v>
      </c>
      <c r="J30" s="125">
        <f>ROUNDUP(H30*$E$30,0)</f>
        <v>92</v>
      </c>
      <c r="K30" s="109"/>
      <c r="L30" s="108"/>
      <c r="M30" s="109"/>
      <c r="N30" s="108"/>
      <c r="O30" s="109"/>
      <c r="P30" s="110"/>
      <c r="Q30" s="111"/>
      <c r="R30" s="111"/>
      <c r="S30" s="112"/>
      <c r="T30" s="112"/>
      <c r="U30" s="113"/>
      <c r="V30" s="24"/>
      <c r="W30" s="24"/>
      <c r="X30" s="24"/>
    </row>
    <row r="31" spans="2:24" ht="39.75" customHeight="1">
      <c r="B31" s="277"/>
      <c r="C31" s="75" t="s">
        <v>9</v>
      </c>
      <c r="D31" s="75" t="s">
        <v>8</v>
      </c>
      <c r="E31" s="274"/>
      <c r="F31" s="116"/>
      <c r="G31" s="117"/>
      <c r="H31" s="48">
        <v>22</v>
      </c>
      <c r="I31" s="125">
        <f>ROUNDUP(H31*$D$11,0)</f>
        <v>1</v>
      </c>
      <c r="J31" s="125">
        <f>ROUNDUP(H31*$E$30,0)</f>
        <v>1</v>
      </c>
      <c r="K31" s="109"/>
      <c r="L31" s="108"/>
      <c r="M31" s="109"/>
      <c r="N31" s="108"/>
      <c r="O31" s="109"/>
      <c r="P31" s="110"/>
      <c r="Q31" s="111"/>
      <c r="R31" s="111"/>
      <c r="S31" s="112"/>
      <c r="T31" s="112"/>
      <c r="U31" s="113"/>
      <c r="V31" s="24"/>
      <c r="W31" s="24"/>
      <c r="X31" s="24"/>
    </row>
    <row r="32" spans="2:24" ht="45.75" customHeight="1">
      <c r="B32" s="277"/>
      <c r="C32" s="75" t="s">
        <v>10</v>
      </c>
      <c r="D32" s="75" t="s">
        <v>8</v>
      </c>
      <c r="E32" s="274"/>
      <c r="F32" s="117"/>
      <c r="G32" s="117"/>
      <c r="H32" s="48">
        <v>4400</v>
      </c>
      <c r="I32" s="125">
        <f>ROUNDUP(H32*$D$11,0)</f>
        <v>105</v>
      </c>
      <c r="J32" s="125">
        <f>ROUNDUP(H32*$E$30,0)</f>
        <v>92</v>
      </c>
      <c r="K32" s="109"/>
      <c r="L32" s="108"/>
      <c r="M32" s="109"/>
      <c r="N32" s="108"/>
      <c r="O32" s="109"/>
      <c r="P32" s="110"/>
      <c r="Q32" s="111"/>
      <c r="R32" s="111"/>
      <c r="S32" s="112"/>
      <c r="T32" s="112"/>
      <c r="U32" s="113"/>
      <c r="V32" s="24"/>
      <c r="W32" s="24"/>
      <c r="X32" s="24"/>
    </row>
    <row r="33" spans="2:24" ht="35.25" customHeight="1">
      <c r="B33" s="277"/>
      <c r="C33" s="20" t="s">
        <v>11</v>
      </c>
      <c r="D33" s="20" t="s">
        <v>12</v>
      </c>
      <c r="E33" s="274"/>
      <c r="F33" s="100">
        <v>150</v>
      </c>
      <c r="G33" s="20">
        <f>ROUND(F33*E30,2)</f>
        <v>3.12</v>
      </c>
      <c r="H33" s="49">
        <v>749</v>
      </c>
      <c r="I33" s="52">
        <f>ROUNDUP(H33*$D$11,2)</f>
        <v>17.810000000000002</v>
      </c>
      <c r="J33" s="52">
        <f>ROUNDUP(H33*$E$30,2)</f>
        <v>15.58</v>
      </c>
      <c r="K33" s="109"/>
      <c r="L33" s="108"/>
      <c r="M33" s="109"/>
      <c r="N33" s="108"/>
      <c r="O33" s="109"/>
      <c r="P33" s="110"/>
      <c r="Q33" s="111"/>
      <c r="R33" s="111"/>
      <c r="S33" s="112"/>
      <c r="T33" s="112"/>
      <c r="U33" s="113"/>
      <c r="V33" s="24"/>
      <c r="W33" s="24"/>
      <c r="X33" s="24"/>
    </row>
    <row r="34" spans="2:24" ht="37.5" customHeight="1">
      <c r="B34" s="277"/>
      <c r="C34" s="75" t="s">
        <v>13</v>
      </c>
      <c r="D34" s="75" t="s">
        <v>12</v>
      </c>
      <c r="E34" s="274"/>
      <c r="F34" s="117"/>
      <c r="G34" s="117"/>
      <c r="H34" s="48">
        <v>303</v>
      </c>
      <c r="I34" s="52">
        <f>ROUNDUP(H34*$D$11,2)</f>
        <v>7.21</v>
      </c>
      <c r="J34" s="52">
        <f>ROUNDUP(H34*$E$30,2)</f>
        <v>6.31</v>
      </c>
      <c r="K34" s="109"/>
      <c r="L34" s="108"/>
      <c r="M34" s="109"/>
      <c r="N34" s="108"/>
      <c r="O34" s="109"/>
      <c r="P34" s="110"/>
      <c r="Q34" s="111"/>
      <c r="R34" s="111"/>
      <c r="S34" s="112"/>
      <c r="T34" s="112"/>
      <c r="U34" s="113"/>
      <c r="V34" s="24"/>
      <c r="W34" s="24"/>
      <c r="X34" s="24"/>
    </row>
    <row r="35" spans="2:24" ht="60">
      <c r="B35" s="277"/>
      <c r="C35" s="75" t="s">
        <v>14</v>
      </c>
      <c r="D35" s="75" t="s">
        <v>15</v>
      </c>
      <c r="E35" s="274"/>
      <c r="F35" s="117"/>
      <c r="G35" s="117"/>
      <c r="H35" s="48">
        <v>500000</v>
      </c>
      <c r="I35" s="125">
        <f>ROUNDUP(H35*$D$11,0)</f>
        <v>11886</v>
      </c>
      <c r="J35" s="125">
        <f>ROUNDUP(H35*E30,0)</f>
        <v>10397</v>
      </c>
      <c r="K35" s="109"/>
      <c r="L35" s="108"/>
      <c r="M35" s="109"/>
      <c r="N35" s="108"/>
      <c r="O35" s="109"/>
      <c r="P35" s="110"/>
      <c r="Q35" s="111"/>
      <c r="R35" s="111"/>
      <c r="S35" s="112"/>
      <c r="T35" s="112"/>
      <c r="U35" s="113"/>
      <c r="V35" s="24"/>
      <c r="W35" s="24"/>
      <c r="X35" s="24"/>
    </row>
    <row r="36" spans="2:24" ht="30">
      <c r="B36" s="277"/>
      <c r="C36" s="203" t="s">
        <v>16</v>
      </c>
      <c r="D36" s="203" t="s">
        <v>17</v>
      </c>
      <c r="E36" s="274"/>
      <c r="F36" s="204">
        <v>28</v>
      </c>
      <c r="G36" s="205">
        <f>ROUNDUP(F36*E30,2)</f>
        <v>0.59</v>
      </c>
      <c r="H36" s="206">
        <v>140</v>
      </c>
      <c r="I36" s="207">
        <f>ROUNDUP(H36*$D$11,2)</f>
        <v>3.3299999999999996</v>
      </c>
      <c r="J36" s="207">
        <f>ROUNDUP(H36*E30,2)</f>
        <v>2.92</v>
      </c>
      <c r="K36" s="109"/>
      <c r="L36" s="108"/>
      <c r="M36" s="109"/>
      <c r="N36" s="108"/>
      <c r="O36" s="109"/>
      <c r="P36" s="110"/>
      <c r="Q36" s="111"/>
      <c r="R36" s="111"/>
      <c r="S36" s="112"/>
      <c r="T36" s="112"/>
      <c r="U36" s="113"/>
      <c r="V36" s="24"/>
      <c r="W36" s="24"/>
      <c r="X36" s="24"/>
    </row>
    <row r="37" spans="2:24" ht="54.75" customHeight="1">
      <c r="B37" s="278" t="s">
        <v>102</v>
      </c>
      <c r="C37" s="279"/>
      <c r="D37" s="279"/>
      <c r="E37" s="279"/>
      <c r="F37" s="279"/>
      <c r="G37" s="279"/>
      <c r="H37" s="279"/>
      <c r="I37" s="279"/>
      <c r="J37" s="280"/>
      <c r="K37" s="109"/>
      <c r="L37" s="108"/>
      <c r="M37" s="109"/>
      <c r="N37" s="108"/>
      <c r="O37" s="109"/>
      <c r="P37" s="110"/>
      <c r="Q37" s="111"/>
      <c r="R37" s="111"/>
      <c r="S37" s="112"/>
      <c r="T37" s="112"/>
      <c r="U37" s="113"/>
      <c r="V37" s="24"/>
      <c r="W37" s="24"/>
      <c r="X37" s="24"/>
    </row>
    <row r="38" spans="2:24" ht="30">
      <c r="B38" s="277"/>
      <c r="C38" s="208" t="s">
        <v>18</v>
      </c>
      <c r="D38" s="208" t="s">
        <v>8</v>
      </c>
      <c r="E38" s="275">
        <f>'1.) MJV_ITP_3. fejezet'!D16/'1.) MJV_ITP_3. fejezet'!D14</f>
        <v>0.023765144454799627</v>
      </c>
      <c r="F38" s="209">
        <v>1050</v>
      </c>
      <c r="G38" s="208">
        <f>ROUNDUP(F38*E38,0)</f>
        <v>25</v>
      </c>
      <c r="H38" s="210">
        <v>5250</v>
      </c>
      <c r="I38" s="211">
        <f>ROUNDUP(H38*$D$11,0)</f>
        <v>125</v>
      </c>
      <c r="J38" s="211">
        <f>ROUNDUP(H38*$E$38,0)</f>
        <v>125</v>
      </c>
      <c r="K38" s="109"/>
      <c r="L38" s="108"/>
      <c r="M38" s="109"/>
      <c r="N38" s="108"/>
      <c r="O38" s="109"/>
      <c r="P38" s="110"/>
      <c r="Q38" s="111"/>
      <c r="R38" s="111"/>
      <c r="S38" s="112"/>
      <c r="T38" s="112"/>
      <c r="U38" s="113"/>
      <c r="V38" s="24"/>
      <c r="W38" s="24"/>
      <c r="X38" s="24"/>
    </row>
    <row r="39" spans="2:24" ht="41.25" customHeight="1">
      <c r="B39" s="277"/>
      <c r="C39" s="45" t="s">
        <v>70</v>
      </c>
      <c r="D39" s="75" t="s">
        <v>8</v>
      </c>
      <c r="E39" s="272"/>
      <c r="F39" s="117"/>
      <c r="G39" s="117"/>
      <c r="H39" s="48">
        <v>4250</v>
      </c>
      <c r="I39" s="125">
        <f>ROUNDUP(H39*$D$11,0)</f>
        <v>102</v>
      </c>
      <c r="J39" s="125">
        <f>ROUNDUP(H39*$E$38,0)</f>
        <v>102</v>
      </c>
      <c r="K39" s="109"/>
      <c r="L39" s="108"/>
      <c r="M39" s="109"/>
      <c r="N39" s="108"/>
      <c r="O39" s="109"/>
      <c r="P39" s="110"/>
      <c r="Q39" s="111"/>
      <c r="R39" s="111"/>
      <c r="S39" s="112"/>
      <c r="T39" s="112"/>
      <c r="U39" s="113"/>
      <c r="V39" s="24"/>
      <c r="W39" s="24"/>
      <c r="X39" s="24"/>
    </row>
    <row r="40" spans="2:24" ht="42" customHeight="1">
      <c r="B40" s="277"/>
      <c r="C40" s="23" t="s">
        <v>68</v>
      </c>
      <c r="D40" s="75" t="s">
        <v>8</v>
      </c>
      <c r="E40" s="272"/>
      <c r="F40" s="117"/>
      <c r="G40" s="117"/>
      <c r="H40" s="50">
        <v>1500</v>
      </c>
      <c r="I40" s="125">
        <f>ROUNDUP(H40*$D$11,0)</f>
        <v>36</v>
      </c>
      <c r="J40" s="125">
        <f>ROUNDUP(H40*$E$38,0)</f>
        <v>36</v>
      </c>
      <c r="K40" s="109"/>
      <c r="L40" s="108"/>
      <c r="M40" s="109"/>
      <c r="N40" s="108"/>
      <c r="O40" s="109"/>
      <c r="P40" s="110"/>
      <c r="Q40" s="111"/>
      <c r="R40" s="111"/>
      <c r="S40" s="112"/>
      <c r="T40" s="112"/>
      <c r="U40" s="113"/>
      <c r="V40" s="24"/>
      <c r="W40" s="24"/>
      <c r="X40" s="24"/>
    </row>
    <row r="41" spans="2:24" ht="42" customHeight="1">
      <c r="B41" s="291"/>
      <c r="C41" s="23" t="s">
        <v>69</v>
      </c>
      <c r="D41" s="75" t="s">
        <v>8</v>
      </c>
      <c r="E41" s="272"/>
      <c r="F41" s="117"/>
      <c r="G41" s="117"/>
      <c r="H41" s="50">
        <v>11500</v>
      </c>
      <c r="I41" s="125">
        <f>ROUNDUP(H41*$D$11,0)</f>
        <v>274</v>
      </c>
      <c r="J41" s="125">
        <f>ROUNDUP(H41*$E$38,0)</f>
        <v>274</v>
      </c>
      <c r="K41" s="109"/>
      <c r="L41" s="108"/>
      <c r="M41" s="109"/>
      <c r="N41" s="108"/>
      <c r="O41" s="109"/>
      <c r="P41" s="110"/>
      <c r="Q41" s="111"/>
      <c r="R41" s="111"/>
      <c r="S41" s="112"/>
      <c r="T41" s="112"/>
      <c r="U41" s="113"/>
      <c r="V41" s="24"/>
      <c r="W41" s="24"/>
      <c r="X41" s="24"/>
    </row>
    <row r="42" spans="2:24" ht="45" customHeight="1">
      <c r="B42" s="278" t="s">
        <v>103</v>
      </c>
      <c r="C42" s="279"/>
      <c r="D42" s="279"/>
      <c r="E42" s="279"/>
      <c r="F42" s="279"/>
      <c r="G42" s="279"/>
      <c r="H42" s="279"/>
      <c r="I42" s="279"/>
      <c r="J42" s="280"/>
      <c r="K42" s="109"/>
      <c r="L42" s="108"/>
      <c r="M42" s="109"/>
      <c r="N42" s="108"/>
      <c r="O42" s="109"/>
      <c r="P42" s="110"/>
      <c r="Q42" s="111"/>
      <c r="R42" s="111"/>
      <c r="S42" s="112"/>
      <c r="T42" s="112"/>
      <c r="U42" s="113"/>
      <c r="V42" s="24"/>
      <c r="W42" s="24"/>
      <c r="X42" s="24"/>
    </row>
    <row r="43" spans="2:24" ht="39" customHeight="1">
      <c r="B43" s="281"/>
      <c r="C43" s="20" t="s">
        <v>19</v>
      </c>
      <c r="D43" s="20" t="s">
        <v>20</v>
      </c>
      <c r="E43" s="273">
        <f>'1.) MJV_ITP_3. fejezet'!E16/'1.) MJV_ITP_3. fejezet'!E14</f>
        <v>0.02376787449673747</v>
      </c>
      <c r="F43" s="100">
        <v>142000</v>
      </c>
      <c r="G43" s="119">
        <f>ROUNDUP(F43*E43,2)</f>
        <v>3375.0400000000004</v>
      </c>
      <c r="H43" s="49">
        <v>710000</v>
      </c>
      <c r="I43" s="52">
        <f>ROUNDUP(H43*$D$11,2)</f>
        <v>16876.769999999997</v>
      </c>
      <c r="J43" s="52">
        <f>ROUNDUP(H43*$E$43,2)</f>
        <v>16875.199999999997</v>
      </c>
      <c r="K43" s="109"/>
      <c r="L43" s="108"/>
      <c r="M43" s="109"/>
      <c r="N43" s="108"/>
      <c r="O43" s="109"/>
      <c r="P43" s="110"/>
      <c r="Q43" s="111"/>
      <c r="R43" s="111"/>
      <c r="S43" s="112"/>
      <c r="T43" s="112"/>
      <c r="U43" s="113"/>
      <c r="V43" s="24"/>
      <c r="W43" s="24"/>
      <c r="X43" s="24"/>
    </row>
    <row r="44" spans="2:24" ht="35.25" customHeight="1">
      <c r="B44" s="281"/>
      <c r="C44" s="75" t="s">
        <v>21</v>
      </c>
      <c r="D44" s="75" t="s">
        <v>22</v>
      </c>
      <c r="E44" s="274"/>
      <c r="F44" s="117"/>
      <c r="G44" s="117"/>
      <c r="H44" s="48">
        <v>1900000</v>
      </c>
      <c r="I44" s="125">
        <f>ROUNDUP(H44*$D$11,0)</f>
        <v>45164</v>
      </c>
      <c r="J44" s="125">
        <f>ROUNDUP(H44*$E$43,0)</f>
        <v>45159</v>
      </c>
      <c r="K44" s="109"/>
      <c r="L44" s="108"/>
      <c r="M44" s="109"/>
      <c r="N44" s="108"/>
      <c r="O44" s="109"/>
      <c r="P44" s="110"/>
      <c r="Q44" s="111"/>
      <c r="R44" s="111"/>
      <c r="S44" s="112"/>
      <c r="T44" s="112"/>
      <c r="U44" s="113"/>
      <c r="V44" s="24"/>
      <c r="W44" s="24"/>
      <c r="X44" s="24"/>
    </row>
    <row r="45" spans="2:24" ht="36" customHeight="1">
      <c r="B45" s="281"/>
      <c r="C45" s="75" t="s">
        <v>23</v>
      </c>
      <c r="D45" s="75" t="s">
        <v>24</v>
      </c>
      <c r="E45" s="274"/>
      <c r="F45" s="117"/>
      <c r="G45" s="117"/>
      <c r="H45" s="48">
        <v>176000</v>
      </c>
      <c r="I45" s="52">
        <f>ROUNDUP(H45*$D$11,2)</f>
        <v>4183.54</v>
      </c>
      <c r="J45" s="52">
        <f>ROUNDUP(H45*$E$43,2)</f>
        <v>4183.150000000001</v>
      </c>
      <c r="K45" s="109"/>
      <c r="L45" s="108"/>
      <c r="M45" s="109"/>
      <c r="N45" s="108"/>
      <c r="O45" s="109"/>
      <c r="P45" s="110"/>
      <c r="Q45" s="111"/>
      <c r="R45" s="111"/>
      <c r="S45" s="112"/>
      <c r="T45" s="112"/>
      <c r="U45" s="113"/>
      <c r="V45" s="24"/>
      <c r="W45" s="24"/>
      <c r="X45" s="24"/>
    </row>
    <row r="46" spans="2:24" ht="33.75" customHeight="1">
      <c r="B46" s="281"/>
      <c r="C46" s="75" t="s">
        <v>13</v>
      </c>
      <c r="D46" s="75" t="s">
        <v>12</v>
      </c>
      <c r="E46" s="274"/>
      <c r="F46" s="117"/>
      <c r="G46" s="117"/>
      <c r="H46" s="48">
        <v>19</v>
      </c>
      <c r="I46" s="52">
        <f>ROUNDUP(H46*$D$11,2)</f>
        <v>0.46</v>
      </c>
      <c r="J46" s="52">
        <f>ROUNDUP(H46*$E$43,2)</f>
        <v>0.46</v>
      </c>
      <c r="K46" s="109"/>
      <c r="L46" s="108"/>
      <c r="M46" s="109"/>
      <c r="N46" s="108"/>
      <c r="O46" s="109"/>
      <c r="P46" s="110"/>
      <c r="Q46" s="111"/>
      <c r="R46" s="111"/>
      <c r="S46" s="112"/>
      <c r="T46" s="112"/>
      <c r="U46" s="113"/>
      <c r="V46" s="24"/>
      <c r="W46" s="24"/>
      <c r="X46" s="24"/>
    </row>
    <row r="47" spans="2:24" ht="59.25" customHeight="1">
      <c r="B47" s="281"/>
      <c r="C47" s="75" t="s">
        <v>25</v>
      </c>
      <c r="D47" s="75" t="s">
        <v>20</v>
      </c>
      <c r="E47" s="274"/>
      <c r="F47" s="117"/>
      <c r="G47" s="117"/>
      <c r="H47" s="48">
        <v>83000</v>
      </c>
      <c r="I47" s="52">
        <f>ROUNDUP(H47*$D$11,2)</f>
        <v>1972.92</v>
      </c>
      <c r="J47" s="52">
        <f>ROUNDUP(H47*$E$43,2)</f>
        <v>1972.74</v>
      </c>
      <c r="K47" s="109"/>
      <c r="L47" s="108"/>
      <c r="M47" s="109"/>
      <c r="N47" s="108"/>
      <c r="O47" s="109"/>
      <c r="P47" s="110"/>
      <c r="Q47" s="111"/>
      <c r="R47" s="111"/>
      <c r="S47" s="112"/>
      <c r="T47" s="112"/>
      <c r="U47" s="113"/>
      <c r="V47" s="24"/>
      <c r="W47" s="24"/>
      <c r="X47" s="24"/>
    </row>
    <row r="48" spans="2:24" ht="39.75" customHeight="1">
      <c r="B48" s="281"/>
      <c r="C48" s="75" t="s">
        <v>26</v>
      </c>
      <c r="D48" s="75" t="s">
        <v>20</v>
      </c>
      <c r="E48" s="275"/>
      <c r="F48" s="117"/>
      <c r="G48" s="117"/>
      <c r="H48" s="48">
        <v>822000</v>
      </c>
      <c r="I48" s="52">
        <f>ROUNDUP(H48*$D$11,2)</f>
        <v>19539.019999999997</v>
      </c>
      <c r="J48" s="52">
        <f>ROUNDUP(H48*$E$43,2)</f>
        <v>19537.199999999997</v>
      </c>
      <c r="K48" s="109"/>
      <c r="L48" s="108"/>
      <c r="M48" s="109"/>
      <c r="N48" s="108"/>
      <c r="O48" s="109"/>
      <c r="P48" s="110"/>
      <c r="Q48" s="111"/>
      <c r="R48" s="111"/>
      <c r="S48" s="112"/>
      <c r="T48" s="112"/>
      <c r="U48" s="113"/>
      <c r="V48" s="24"/>
      <c r="W48" s="24"/>
      <c r="X48" s="24"/>
    </row>
    <row r="49" spans="2:24" ht="60" customHeight="1">
      <c r="B49" s="278" t="s">
        <v>104</v>
      </c>
      <c r="C49" s="279"/>
      <c r="D49" s="279"/>
      <c r="E49" s="279"/>
      <c r="F49" s="279"/>
      <c r="G49" s="279"/>
      <c r="H49" s="279"/>
      <c r="I49" s="279"/>
      <c r="J49" s="280"/>
      <c r="K49" s="109"/>
      <c r="L49" s="108"/>
      <c r="M49" s="109"/>
      <c r="N49" s="108"/>
      <c r="O49" s="109"/>
      <c r="P49" s="110"/>
      <c r="Q49" s="111"/>
      <c r="R49" s="111"/>
      <c r="S49" s="112"/>
      <c r="T49" s="112"/>
      <c r="U49" s="113"/>
      <c r="V49" s="24"/>
      <c r="W49" s="24"/>
      <c r="X49" s="24"/>
    </row>
    <row r="50" spans="2:24" ht="48.75" customHeight="1">
      <c r="B50" s="282"/>
      <c r="C50" s="75" t="s">
        <v>27</v>
      </c>
      <c r="D50" s="75" t="s">
        <v>8</v>
      </c>
      <c r="E50" s="273">
        <f>'1.) MJV_ITP_3. fejezet'!F16/'1.) MJV_ITP_3. fejezet'!F14</f>
        <v>0.01796546219706864</v>
      </c>
      <c r="F50" s="117"/>
      <c r="G50" s="117"/>
      <c r="H50" s="48">
        <v>20</v>
      </c>
      <c r="I50" s="125">
        <f>ROUNDUP(H50*$D$11,0)</f>
        <v>1</v>
      </c>
      <c r="J50" s="125">
        <f>ROUNDUP(H50*$E$50,0)</f>
        <v>1</v>
      </c>
      <c r="K50" s="109"/>
      <c r="L50" s="108"/>
      <c r="M50" s="109"/>
      <c r="N50" s="108"/>
      <c r="O50" s="109"/>
      <c r="P50" s="110"/>
      <c r="Q50" s="111"/>
      <c r="R50" s="111"/>
      <c r="S50" s="112"/>
      <c r="T50" s="112"/>
      <c r="U50" s="113"/>
      <c r="V50" s="24"/>
      <c r="W50" s="24"/>
      <c r="X50" s="24"/>
    </row>
    <row r="51" spans="2:24" ht="40.5" customHeight="1">
      <c r="B51" s="282"/>
      <c r="C51" s="75" t="s">
        <v>28</v>
      </c>
      <c r="D51" s="75" t="s">
        <v>8</v>
      </c>
      <c r="E51" s="274"/>
      <c r="F51" s="117"/>
      <c r="G51" s="117"/>
      <c r="H51" s="48">
        <v>20</v>
      </c>
      <c r="I51" s="125">
        <f>ROUNDUP(H51*$D$11,0)</f>
        <v>1</v>
      </c>
      <c r="J51" s="125">
        <f>ROUNDUP(H51*$E$50,0)</f>
        <v>1</v>
      </c>
      <c r="K51" s="109"/>
      <c r="L51" s="108"/>
      <c r="M51" s="109"/>
      <c r="N51" s="108"/>
      <c r="O51" s="109"/>
      <c r="P51" s="110"/>
      <c r="Q51" s="111"/>
      <c r="R51" s="111"/>
      <c r="S51" s="112"/>
      <c r="T51" s="112"/>
      <c r="U51" s="113"/>
      <c r="V51" s="24"/>
      <c r="W51" s="24"/>
      <c r="X51" s="24"/>
    </row>
    <row r="52" spans="2:24" ht="39" customHeight="1">
      <c r="B52" s="282"/>
      <c r="C52" s="75" t="s">
        <v>29</v>
      </c>
      <c r="D52" s="75" t="s">
        <v>8</v>
      </c>
      <c r="E52" s="274"/>
      <c r="F52" s="117"/>
      <c r="G52" s="117"/>
      <c r="H52" s="48">
        <v>20</v>
      </c>
      <c r="I52" s="125">
        <f>ROUNDUP(H52*$D$11,0)</f>
        <v>1</v>
      </c>
      <c r="J52" s="125">
        <f>ROUNDUP(H52*$E$50,0)</f>
        <v>1</v>
      </c>
      <c r="K52" s="109"/>
      <c r="L52" s="108"/>
      <c r="M52" s="109"/>
      <c r="N52" s="108"/>
      <c r="O52" s="109"/>
      <c r="P52" s="110"/>
      <c r="Q52" s="111"/>
      <c r="R52" s="111"/>
      <c r="S52" s="112"/>
      <c r="T52" s="112"/>
      <c r="U52" s="113"/>
      <c r="V52" s="24"/>
      <c r="W52" s="24"/>
      <c r="X52" s="24"/>
    </row>
    <row r="53" spans="2:24" ht="49.5" customHeight="1">
      <c r="B53" s="282"/>
      <c r="C53" s="20" t="s">
        <v>30</v>
      </c>
      <c r="D53" s="20" t="s">
        <v>17</v>
      </c>
      <c r="E53" s="275"/>
      <c r="F53" s="100">
        <v>67</v>
      </c>
      <c r="G53" s="119">
        <f>ROUNDUP(F53*E50,2)</f>
        <v>1.21</v>
      </c>
      <c r="H53" s="49">
        <v>334</v>
      </c>
      <c r="I53" s="125">
        <f aca="true" t="shared" si="0" ref="I53:I59">ROUNDUP(H53*$D$11,2)</f>
        <v>7.9399999999999995</v>
      </c>
      <c r="J53" s="52">
        <f>ROUNDUP(H53*$E$50,2)</f>
        <v>6.01</v>
      </c>
      <c r="K53" s="109"/>
      <c r="L53" s="108"/>
      <c r="M53" s="109"/>
      <c r="N53" s="108"/>
      <c r="O53" s="109"/>
      <c r="P53" s="110"/>
      <c r="Q53" s="111"/>
      <c r="R53" s="111"/>
      <c r="S53" s="112"/>
      <c r="T53" s="112"/>
      <c r="U53" s="113"/>
      <c r="V53" s="24"/>
      <c r="W53" s="24"/>
      <c r="X53" s="24"/>
    </row>
    <row r="54" spans="2:24" ht="49.5" customHeight="1">
      <c r="B54" s="278" t="s">
        <v>105</v>
      </c>
      <c r="C54" s="279"/>
      <c r="D54" s="279"/>
      <c r="E54" s="279"/>
      <c r="F54" s="279"/>
      <c r="G54" s="279"/>
      <c r="H54" s="279"/>
      <c r="I54" s="279"/>
      <c r="J54" s="280"/>
      <c r="K54" s="109"/>
      <c r="L54" s="108"/>
      <c r="M54" s="109"/>
      <c r="N54" s="108"/>
      <c r="O54" s="109"/>
      <c r="P54" s="110"/>
      <c r="Q54" s="111"/>
      <c r="R54" s="111"/>
      <c r="S54" s="112"/>
      <c r="T54" s="112"/>
      <c r="U54" s="113"/>
      <c r="V54" s="24"/>
      <c r="W54" s="24"/>
      <c r="X54" s="24"/>
    </row>
    <row r="55" spans="2:24" ht="39.75" customHeight="1">
      <c r="B55" s="282"/>
      <c r="C55" s="75" t="s">
        <v>31</v>
      </c>
      <c r="D55" s="75" t="s">
        <v>32</v>
      </c>
      <c r="E55" s="273">
        <f>'1.) MJV_ITP_3. fejezet'!G16/'1.) MJV_ITP_3. fejezet'!G14</f>
        <v>0.023763281160744887</v>
      </c>
      <c r="F55" s="117"/>
      <c r="G55" s="117"/>
      <c r="H55" s="48">
        <v>12272078</v>
      </c>
      <c r="I55" s="52">
        <f t="shared" si="0"/>
        <v>291708.42</v>
      </c>
      <c r="J55" s="52">
        <f>ROUNDUP(H55*$E$55,2)</f>
        <v>291624.84</v>
      </c>
      <c r="K55" s="109"/>
      <c r="L55" s="108"/>
      <c r="M55" s="109"/>
      <c r="N55" s="108"/>
      <c r="O55" s="109"/>
      <c r="P55" s="110"/>
      <c r="Q55" s="111"/>
      <c r="R55" s="111"/>
      <c r="S55" s="112"/>
      <c r="T55" s="112"/>
      <c r="U55" s="113"/>
      <c r="V55" s="24"/>
      <c r="W55" s="24"/>
      <c r="X55" s="24"/>
    </row>
    <row r="56" spans="2:24" ht="36" customHeight="1">
      <c r="B56" s="282"/>
      <c r="C56" s="75" t="s">
        <v>33</v>
      </c>
      <c r="D56" s="75" t="s">
        <v>34</v>
      </c>
      <c r="E56" s="274"/>
      <c r="F56" s="117"/>
      <c r="G56" s="117"/>
      <c r="H56" s="48">
        <v>160.77</v>
      </c>
      <c r="I56" s="52">
        <f t="shared" si="0"/>
        <v>3.8299999999999996</v>
      </c>
      <c r="J56" s="52">
        <f>ROUNDUP(H56*$E$55,2)</f>
        <v>3.8299999999999996</v>
      </c>
      <c r="K56" s="109"/>
      <c r="L56" s="108"/>
      <c r="M56" s="109"/>
      <c r="N56" s="108"/>
      <c r="O56" s="109"/>
      <c r="P56" s="110"/>
      <c r="Q56" s="111"/>
      <c r="R56" s="111"/>
      <c r="S56" s="112"/>
      <c r="T56" s="112"/>
      <c r="U56" s="113"/>
      <c r="V56" s="24"/>
      <c r="W56" s="24"/>
      <c r="X56" s="24"/>
    </row>
    <row r="57" spans="2:24" ht="38.25" customHeight="1">
      <c r="B57" s="282"/>
      <c r="C57" s="20" t="s">
        <v>35</v>
      </c>
      <c r="D57" s="20" t="s">
        <v>63</v>
      </c>
      <c r="E57" s="274"/>
      <c r="F57" s="100">
        <v>36683</v>
      </c>
      <c r="G57" s="119">
        <f>ROUNDUP(F57*E55,2)</f>
        <v>871.71</v>
      </c>
      <c r="H57" s="49">
        <v>183417.01</v>
      </c>
      <c r="I57" s="52">
        <f t="shared" si="0"/>
        <v>4359.84</v>
      </c>
      <c r="J57" s="52">
        <f>ROUNDUP(H57*$E$55,2)</f>
        <v>4358.59</v>
      </c>
      <c r="K57" s="109"/>
      <c r="L57" s="108"/>
      <c r="M57" s="109"/>
      <c r="N57" s="108"/>
      <c r="O57" s="109"/>
      <c r="P57" s="110"/>
      <c r="Q57" s="111"/>
      <c r="R57" s="111"/>
      <c r="S57" s="112"/>
      <c r="T57" s="112"/>
      <c r="U57" s="113"/>
      <c r="V57" s="24"/>
      <c r="W57" s="24"/>
      <c r="X57" s="24"/>
    </row>
    <row r="58" spans="2:24" ht="47.25" customHeight="1">
      <c r="B58" s="282"/>
      <c r="C58" s="75" t="s">
        <v>36</v>
      </c>
      <c r="D58" s="75" t="s">
        <v>37</v>
      </c>
      <c r="E58" s="274"/>
      <c r="F58" s="117"/>
      <c r="G58" s="117"/>
      <c r="H58" s="48">
        <v>0.31</v>
      </c>
      <c r="I58" s="52">
        <f t="shared" si="0"/>
        <v>0.01</v>
      </c>
      <c r="J58" s="52">
        <f>ROUNDUP(H58*$E$55,2)</f>
        <v>0.01</v>
      </c>
      <c r="K58" s="109"/>
      <c r="L58" s="108"/>
      <c r="M58" s="109"/>
      <c r="N58" s="108"/>
      <c r="O58" s="109"/>
      <c r="P58" s="110"/>
      <c r="Q58" s="111"/>
      <c r="R58" s="111"/>
      <c r="S58" s="112"/>
      <c r="T58" s="112"/>
      <c r="U58" s="113"/>
      <c r="V58" s="24"/>
      <c r="W58" s="24"/>
      <c r="X58" s="24"/>
    </row>
    <row r="59" spans="2:24" ht="38.25" customHeight="1">
      <c r="B59" s="282"/>
      <c r="C59" s="75" t="s">
        <v>38</v>
      </c>
      <c r="D59" s="75" t="s">
        <v>37</v>
      </c>
      <c r="E59" s="275"/>
      <c r="F59" s="117"/>
      <c r="G59" s="117"/>
      <c r="H59" s="48">
        <v>1.52</v>
      </c>
      <c r="I59" s="52">
        <f t="shared" si="0"/>
        <v>0.04</v>
      </c>
      <c r="J59" s="52">
        <f>ROUNDUP(H59*$E$55,2)</f>
        <v>0.04</v>
      </c>
      <c r="K59" s="109"/>
      <c r="L59" s="108"/>
      <c r="M59" s="109"/>
      <c r="N59" s="108"/>
      <c r="O59" s="109"/>
      <c r="P59" s="110"/>
      <c r="Q59" s="111"/>
      <c r="R59" s="111"/>
      <c r="S59" s="112"/>
      <c r="T59" s="112"/>
      <c r="U59" s="113"/>
      <c r="V59" s="24"/>
      <c r="W59" s="24"/>
      <c r="X59" s="24"/>
    </row>
    <row r="60" spans="2:24" ht="60" customHeight="1">
      <c r="B60" s="278" t="s">
        <v>106</v>
      </c>
      <c r="C60" s="279"/>
      <c r="D60" s="279"/>
      <c r="E60" s="279"/>
      <c r="F60" s="279"/>
      <c r="G60" s="279"/>
      <c r="H60" s="279"/>
      <c r="I60" s="279"/>
      <c r="J60" s="280"/>
      <c r="K60" s="109"/>
      <c r="L60" s="108"/>
      <c r="M60" s="109"/>
      <c r="N60" s="108"/>
      <c r="O60" s="109"/>
      <c r="P60" s="110"/>
      <c r="Q60" s="111"/>
      <c r="R60" s="111"/>
      <c r="S60" s="112"/>
      <c r="T60" s="112"/>
      <c r="U60" s="113"/>
      <c r="V60" s="24"/>
      <c r="W60" s="24"/>
      <c r="X60" s="24"/>
    </row>
    <row r="61" spans="2:24" ht="30">
      <c r="B61" s="282"/>
      <c r="C61" s="75" t="s">
        <v>39</v>
      </c>
      <c r="D61" s="75" t="s">
        <v>45</v>
      </c>
      <c r="E61" s="273">
        <f>'1.) MJV_ITP_3. fejezet'!H16/'1.) MJV_ITP_3. fejezet'!H14</f>
        <v>0.018877843624545976</v>
      </c>
      <c r="F61" s="117"/>
      <c r="G61" s="117"/>
      <c r="H61" s="48">
        <v>105000</v>
      </c>
      <c r="I61" s="125">
        <f>ROUNDUP(H61*$D$11,0)</f>
        <v>2496</v>
      </c>
      <c r="J61" s="125">
        <f>ROUNDUP(H61*$E$61,0)</f>
        <v>1983</v>
      </c>
      <c r="K61" s="109"/>
      <c r="L61" s="108"/>
      <c r="M61" s="109"/>
      <c r="N61" s="108"/>
      <c r="O61" s="109"/>
      <c r="P61" s="110"/>
      <c r="Q61" s="111"/>
      <c r="R61" s="111"/>
      <c r="S61" s="112"/>
      <c r="T61" s="112"/>
      <c r="U61" s="113"/>
      <c r="V61" s="24"/>
      <c r="W61" s="24"/>
      <c r="X61" s="24"/>
    </row>
    <row r="62" spans="2:24" ht="113.25" customHeight="1">
      <c r="B62" s="282"/>
      <c r="C62" s="20" t="s">
        <v>40</v>
      </c>
      <c r="D62" s="20" t="s">
        <v>8</v>
      </c>
      <c r="E62" s="274"/>
      <c r="F62" s="100">
        <v>108</v>
      </c>
      <c r="G62" s="20">
        <f>ROUNDUP(F62*E61,0)</f>
        <v>3</v>
      </c>
      <c r="H62" s="49">
        <v>540</v>
      </c>
      <c r="I62" s="125">
        <f>ROUNDUP(H62*$D$11,0)</f>
        <v>13</v>
      </c>
      <c r="J62" s="125">
        <f>ROUNDUP(H62*$E$61,0)</f>
        <v>11</v>
      </c>
      <c r="K62" s="109"/>
      <c r="L62" s="108"/>
      <c r="M62" s="109"/>
      <c r="N62" s="108"/>
      <c r="O62" s="109"/>
      <c r="P62" s="110"/>
      <c r="Q62" s="111"/>
      <c r="R62" s="111"/>
      <c r="S62" s="112"/>
      <c r="T62" s="112"/>
      <c r="U62" s="113"/>
      <c r="V62" s="24"/>
      <c r="W62" s="24"/>
      <c r="X62" s="24"/>
    </row>
    <row r="63" spans="2:24" ht="30">
      <c r="B63" s="282"/>
      <c r="C63" s="75" t="s">
        <v>41</v>
      </c>
      <c r="D63" s="75" t="s">
        <v>8</v>
      </c>
      <c r="E63" s="274"/>
      <c r="F63" s="117"/>
      <c r="G63" s="117"/>
      <c r="H63" s="48">
        <v>360</v>
      </c>
      <c r="I63" s="125">
        <f>ROUNDUP(H63*$D$11,0)</f>
        <v>9</v>
      </c>
      <c r="J63" s="125">
        <f>ROUNDUP(H63*$E$61,0)</f>
        <v>7</v>
      </c>
      <c r="K63" s="109"/>
      <c r="L63" s="108"/>
      <c r="M63" s="109"/>
      <c r="N63" s="108"/>
      <c r="O63" s="109"/>
      <c r="P63" s="110"/>
      <c r="Q63" s="111"/>
      <c r="R63" s="111"/>
      <c r="S63" s="112"/>
      <c r="T63" s="112"/>
      <c r="U63" s="113"/>
      <c r="V63" s="24"/>
      <c r="W63" s="24"/>
      <c r="X63" s="24"/>
    </row>
    <row r="64" spans="2:24" ht="50.25" customHeight="1">
      <c r="B64" s="282"/>
      <c r="C64" s="75" t="s">
        <v>42</v>
      </c>
      <c r="D64" s="75" t="s">
        <v>8</v>
      </c>
      <c r="E64" s="275"/>
      <c r="F64" s="117"/>
      <c r="G64" s="117"/>
      <c r="H64" s="48">
        <v>130</v>
      </c>
      <c r="I64" s="125">
        <f>ROUNDUP(H64*$D$11,0)</f>
        <v>4</v>
      </c>
      <c r="J64" s="125">
        <f>ROUNDUP(H64*$E$61,0)</f>
        <v>3</v>
      </c>
      <c r="K64" s="109"/>
      <c r="L64" s="108"/>
      <c r="M64" s="109"/>
      <c r="N64" s="108"/>
      <c r="O64" s="109"/>
      <c r="P64" s="110"/>
      <c r="Q64" s="111"/>
      <c r="R64" s="111"/>
      <c r="S64" s="112"/>
      <c r="T64" s="112"/>
      <c r="U64" s="113"/>
      <c r="V64" s="24"/>
      <c r="W64" s="24"/>
      <c r="X64" s="24"/>
    </row>
    <row r="65" spans="2:24" ht="50.25" customHeight="1">
      <c r="B65" s="278" t="s">
        <v>107</v>
      </c>
      <c r="C65" s="279"/>
      <c r="D65" s="279"/>
      <c r="E65" s="279"/>
      <c r="F65" s="279"/>
      <c r="G65" s="279"/>
      <c r="H65" s="279"/>
      <c r="I65" s="279"/>
      <c r="J65" s="280"/>
      <c r="K65" s="109"/>
      <c r="L65" s="108"/>
      <c r="M65" s="109"/>
      <c r="N65" s="108"/>
      <c r="O65" s="109"/>
      <c r="P65" s="110"/>
      <c r="Q65" s="111"/>
      <c r="R65" s="111"/>
      <c r="S65" s="112"/>
      <c r="T65" s="112"/>
      <c r="U65" s="113"/>
      <c r="V65" s="24"/>
      <c r="W65" s="24"/>
      <c r="X65" s="24"/>
    </row>
    <row r="66" spans="2:24" ht="48" customHeight="1">
      <c r="B66" s="276"/>
      <c r="C66" s="20" t="s">
        <v>43</v>
      </c>
      <c r="D66" s="20" t="s">
        <v>44</v>
      </c>
      <c r="E66" s="272">
        <f>'1.) MJV_ITP_3. fejezet'!I16/'1.) MJV_ITP_3. fejezet'!I14</f>
        <v>0.0939882378566761</v>
      </c>
      <c r="F66" s="100">
        <v>92</v>
      </c>
      <c r="G66" s="20">
        <f>ROUNDUP(F66*E66,0)</f>
        <v>9</v>
      </c>
      <c r="H66" s="49">
        <v>459</v>
      </c>
      <c r="I66" s="125">
        <f>ROUNDUP(H66*$D$11,0)</f>
        <v>11</v>
      </c>
      <c r="J66" s="125">
        <f>ROUNDUP(H66*$E$66,0)</f>
        <v>44</v>
      </c>
      <c r="K66" s="109"/>
      <c r="L66" s="108"/>
      <c r="M66" s="109"/>
      <c r="N66" s="108"/>
      <c r="O66" s="109"/>
      <c r="P66" s="110"/>
      <c r="Q66" s="111"/>
      <c r="R66" s="111"/>
      <c r="S66" s="112"/>
      <c r="T66" s="112"/>
      <c r="U66" s="113"/>
      <c r="V66" s="24"/>
      <c r="W66" s="24"/>
      <c r="X66" s="24"/>
    </row>
    <row r="67" spans="2:24" ht="45" customHeight="1">
      <c r="B67" s="277"/>
      <c r="C67" s="75" t="s">
        <v>25</v>
      </c>
      <c r="D67" s="75" t="s">
        <v>64</v>
      </c>
      <c r="E67" s="272"/>
      <c r="F67" s="117"/>
      <c r="G67" s="117"/>
      <c r="H67" s="48">
        <v>1330</v>
      </c>
      <c r="I67" s="52">
        <f>ROUNDUP(H67*$D$11,2)</f>
        <v>31.62</v>
      </c>
      <c r="J67" s="52">
        <f>ROUNDUP(H67*$E$66,2)</f>
        <v>125.01</v>
      </c>
      <c r="K67" s="109"/>
      <c r="L67" s="108"/>
      <c r="M67" s="109"/>
      <c r="N67" s="108"/>
      <c r="O67" s="109"/>
      <c r="P67" s="110"/>
      <c r="Q67" s="111"/>
      <c r="R67" s="111"/>
      <c r="S67" s="112"/>
      <c r="T67" s="112"/>
      <c r="U67" s="113"/>
      <c r="V67" s="24"/>
      <c r="W67" s="24"/>
      <c r="X67" s="24"/>
    </row>
    <row r="68" spans="2:24" ht="34.5" customHeight="1">
      <c r="B68" s="277"/>
      <c r="C68" s="75" t="s">
        <v>19</v>
      </c>
      <c r="D68" s="75" t="s">
        <v>64</v>
      </c>
      <c r="E68" s="272"/>
      <c r="F68" s="117"/>
      <c r="G68" s="117"/>
      <c r="H68" s="48">
        <v>56130</v>
      </c>
      <c r="I68" s="52">
        <f>ROUNDUP(H68*$D$11,2)</f>
        <v>1334.22</v>
      </c>
      <c r="J68" s="52">
        <f>ROUNDUP(H68*$E$66,2)</f>
        <v>5275.56</v>
      </c>
      <c r="K68" s="109"/>
      <c r="L68" s="108"/>
      <c r="M68" s="109"/>
      <c r="N68" s="108"/>
      <c r="O68" s="109"/>
      <c r="P68" s="110"/>
      <c r="Q68" s="111"/>
      <c r="R68" s="111"/>
      <c r="S68" s="112"/>
      <c r="T68" s="112"/>
      <c r="U68" s="113"/>
      <c r="V68" s="24"/>
      <c r="W68" s="24"/>
      <c r="X68" s="24"/>
    </row>
    <row r="69" spans="2:24" ht="38.25" customHeight="1">
      <c r="B69" s="277"/>
      <c r="C69" s="75" t="s">
        <v>21</v>
      </c>
      <c r="D69" s="75" t="s">
        <v>45</v>
      </c>
      <c r="E69" s="272"/>
      <c r="F69" s="117"/>
      <c r="G69" s="117"/>
      <c r="H69" s="48">
        <v>1664620</v>
      </c>
      <c r="I69" s="125">
        <f>ROUNDUP(H69*$D$11,0)</f>
        <v>39569</v>
      </c>
      <c r="J69" s="125">
        <f>ROUNDUP(H69*$E$66,0)</f>
        <v>156455</v>
      </c>
      <c r="K69" s="109"/>
      <c r="L69" s="108"/>
      <c r="M69" s="109"/>
      <c r="N69" s="108"/>
      <c r="O69" s="109"/>
      <c r="P69" s="110"/>
      <c r="Q69" s="111"/>
      <c r="R69" s="111"/>
      <c r="S69" s="112"/>
      <c r="T69" s="112"/>
      <c r="U69" s="113"/>
      <c r="V69" s="24"/>
      <c r="W69" s="24"/>
      <c r="X69" s="24"/>
    </row>
    <row r="70" spans="2:24" ht="42.75" customHeight="1">
      <c r="B70" s="291"/>
      <c r="C70" s="75" t="s">
        <v>46</v>
      </c>
      <c r="D70" s="75" t="s">
        <v>45</v>
      </c>
      <c r="E70" s="272"/>
      <c r="F70" s="117"/>
      <c r="G70" s="117"/>
      <c r="H70" s="48">
        <v>57000</v>
      </c>
      <c r="I70" s="125">
        <f>ROUNDUP(H70*$D$11,0)</f>
        <v>1355</v>
      </c>
      <c r="J70" s="125">
        <f>ROUNDUP(H70*$E$66,0)</f>
        <v>5358</v>
      </c>
      <c r="K70" s="109"/>
      <c r="L70" s="108"/>
      <c r="M70" s="109"/>
      <c r="N70" s="108"/>
      <c r="O70" s="109"/>
      <c r="P70" s="110"/>
      <c r="Q70" s="111"/>
      <c r="R70" s="111"/>
      <c r="S70" s="112"/>
      <c r="T70" s="112"/>
      <c r="U70" s="113"/>
      <c r="V70" s="24"/>
      <c r="W70" s="24"/>
      <c r="X70" s="24"/>
    </row>
    <row r="71" spans="2:24" ht="60" customHeight="1">
      <c r="B71" s="278" t="s">
        <v>108</v>
      </c>
      <c r="C71" s="279"/>
      <c r="D71" s="279"/>
      <c r="E71" s="279"/>
      <c r="F71" s="279"/>
      <c r="G71" s="279"/>
      <c r="H71" s="279"/>
      <c r="I71" s="279"/>
      <c r="J71" s="280"/>
      <c r="K71" s="109"/>
      <c r="L71" s="108"/>
      <c r="M71" s="109"/>
      <c r="N71" s="108"/>
      <c r="O71" s="109"/>
      <c r="P71" s="110"/>
      <c r="Q71" s="111"/>
      <c r="R71" s="111"/>
      <c r="S71" s="112"/>
      <c r="T71" s="112"/>
      <c r="U71" s="113"/>
      <c r="V71" s="24"/>
      <c r="W71" s="24"/>
      <c r="X71" s="24"/>
    </row>
    <row r="72" spans="2:24" ht="50.25" customHeight="1">
      <c r="B72" s="30"/>
      <c r="C72" s="20" t="s">
        <v>47</v>
      </c>
      <c r="D72" s="20" t="s">
        <v>65</v>
      </c>
      <c r="E72" s="118">
        <f>'1.) MJV_ITP_3. fejezet'!J16/'1.) MJV_ITP_3. fejezet'!J14</f>
        <v>0.023777089783281736</v>
      </c>
      <c r="F72" s="100">
        <v>4420</v>
      </c>
      <c r="G72" s="20">
        <f>ROUNDUP(F72*E72,0)</f>
        <v>106</v>
      </c>
      <c r="H72" s="49">
        <v>22100</v>
      </c>
      <c r="I72" s="125">
        <f>ROUNDUP(H72*$D$11,0)</f>
        <v>526</v>
      </c>
      <c r="J72" s="125">
        <f>ROUNDUP(H72*E72,0)</f>
        <v>526</v>
      </c>
      <c r="K72" s="109"/>
      <c r="L72" s="108"/>
      <c r="M72" s="109"/>
      <c r="N72" s="108"/>
      <c r="O72" s="109"/>
      <c r="P72" s="110"/>
      <c r="Q72" s="111"/>
      <c r="R72" s="111"/>
      <c r="S72" s="112"/>
      <c r="T72" s="112"/>
      <c r="U72" s="113"/>
      <c r="V72" s="24"/>
      <c r="W72" s="24"/>
      <c r="X72" s="24"/>
    </row>
    <row r="73" spans="2:24" ht="50.25" customHeight="1">
      <c r="B73" s="278" t="s">
        <v>109</v>
      </c>
      <c r="C73" s="279"/>
      <c r="D73" s="279"/>
      <c r="E73" s="279"/>
      <c r="F73" s="279"/>
      <c r="G73" s="279"/>
      <c r="H73" s="279"/>
      <c r="I73" s="279"/>
      <c r="J73" s="280"/>
      <c r="K73" s="109"/>
      <c r="L73" s="108"/>
      <c r="M73" s="109"/>
      <c r="N73" s="108"/>
      <c r="O73" s="109"/>
      <c r="P73" s="110"/>
      <c r="Q73" s="111"/>
      <c r="R73" s="111"/>
      <c r="S73" s="112"/>
      <c r="T73" s="112"/>
      <c r="U73" s="113"/>
      <c r="V73" s="24"/>
      <c r="W73" s="24"/>
      <c r="X73" s="24"/>
    </row>
    <row r="74" spans="2:24" ht="66.75" customHeight="1">
      <c r="B74" s="282"/>
      <c r="C74" s="75" t="s">
        <v>48</v>
      </c>
      <c r="D74" s="75" t="s">
        <v>45</v>
      </c>
      <c r="E74" s="273">
        <f>'1.) MJV_ITP_3. fejezet'!K16/'1.) MJV_ITP_3. fejezet'!K14</f>
        <v>0.02374069207183531</v>
      </c>
      <c r="F74" s="120"/>
      <c r="G74" s="117"/>
      <c r="H74" s="48">
        <v>22800</v>
      </c>
      <c r="I74" s="125">
        <f>ROUNDUP(H74*$D$11,0)</f>
        <v>542</v>
      </c>
      <c r="J74" s="125">
        <f>ROUNDUP(H74*E74,0)</f>
        <v>542</v>
      </c>
      <c r="K74" s="109"/>
      <c r="L74" s="108"/>
      <c r="M74" s="109"/>
      <c r="N74" s="108"/>
      <c r="O74" s="109"/>
      <c r="P74" s="110"/>
      <c r="Q74" s="111"/>
      <c r="R74" s="111"/>
      <c r="S74" s="112"/>
      <c r="T74" s="112"/>
      <c r="U74" s="113"/>
      <c r="V74" s="24"/>
      <c r="W74" s="24"/>
      <c r="X74" s="24"/>
    </row>
    <row r="75" spans="2:24" ht="55.5" customHeight="1">
      <c r="B75" s="282"/>
      <c r="C75" s="23" t="s">
        <v>89</v>
      </c>
      <c r="D75" s="75" t="s">
        <v>45</v>
      </c>
      <c r="E75" s="275"/>
      <c r="F75" s="124">
        <v>82600</v>
      </c>
      <c r="G75" s="124">
        <f>ROUNDUP(F75*E74,0)</f>
        <v>1961</v>
      </c>
      <c r="H75" s="50">
        <v>413000</v>
      </c>
      <c r="I75" s="125">
        <f>ROUNDUP(H75*$D$11,0)</f>
        <v>9818</v>
      </c>
      <c r="J75" s="125">
        <f>ROUNDUP(H75*E74,0)</f>
        <v>9805</v>
      </c>
      <c r="K75" s="109"/>
      <c r="L75" s="108"/>
      <c r="M75" s="109"/>
      <c r="N75" s="108"/>
      <c r="O75" s="109"/>
      <c r="P75" s="110"/>
      <c r="Q75" s="111"/>
      <c r="R75" s="111"/>
      <c r="S75" s="112"/>
      <c r="T75" s="112"/>
      <c r="U75" s="113"/>
      <c r="V75" s="24"/>
      <c r="W75" s="24"/>
      <c r="X75" s="24"/>
    </row>
    <row r="76" spans="2:24" ht="15">
      <c r="B76" s="24"/>
      <c r="C76" s="25"/>
      <c r="D76" s="25"/>
      <c r="E76" s="25"/>
      <c r="F76" s="25"/>
      <c r="G76" s="25"/>
      <c r="H76" s="46"/>
      <c r="I76" s="114"/>
      <c r="J76" s="115"/>
      <c r="K76" s="109"/>
      <c r="L76" s="108"/>
      <c r="M76" s="103"/>
      <c r="N76" s="103"/>
      <c r="O76" s="103"/>
      <c r="P76" s="103"/>
      <c r="Q76" s="103"/>
      <c r="R76" s="103"/>
      <c r="S76" s="113"/>
      <c r="T76" s="113"/>
      <c r="U76" s="113"/>
      <c r="V76" s="24"/>
      <c r="W76" s="24"/>
      <c r="X76" s="24"/>
    </row>
    <row r="77" spans="2:24" ht="15">
      <c r="B77" s="24"/>
      <c r="C77" s="25"/>
      <c r="D77" s="25"/>
      <c r="E77" s="25"/>
      <c r="F77" s="25"/>
      <c r="G77" s="25"/>
      <c r="H77" s="46"/>
      <c r="I77" s="114"/>
      <c r="J77" s="115"/>
      <c r="K77" s="109"/>
      <c r="L77" s="108"/>
      <c r="M77" s="103"/>
      <c r="N77" s="103"/>
      <c r="O77" s="103"/>
      <c r="P77" s="103"/>
      <c r="Q77" s="103"/>
      <c r="R77" s="103"/>
      <c r="S77" s="113"/>
      <c r="T77" s="113"/>
      <c r="U77" s="113"/>
      <c r="V77" s="24"/>
      <c r="W77" s="24"/>
      <c r="X77" s="24"/>
    </row>
    <row r="78" spans="2:24" ht="15">
      <c r="B78" s="24"/>
      <c r="C78" s="25"/>
      <c r="D78" s="25"/>
      <c r="E78" s="25"/>
      <c r="F78" s="25"/>
      <c r="G78" s="25"/>
      <c r="H78" s="46"/>
      <c r="I78" s="24"/>
      <c r="J78" s="24"/>
      <c r="K78" s="113"/>
      <c r="L78" s="113"/>
      <c r="M78" s="113"/>
      <c r="N78" s="113"/>
      <c r="O78" s="113"/>
      <c r="P78" s="113"/>
      <c r="Q78" s="113"/>
      <c r="R78" s="113"/>
      <c r="S78" s="113"/>
      <c r="T78" s="113"/>
      <c r="U78" s="113"/>
      <c r="V78" s="24"/>
      <c r="W78" s="24"/>
      <c r="X78" s="24"/>
    </row>
    <row r="79" spans="2:24" ht="15">
      <c r="B79" s="24"/>
      <c r="C79" s="25"/>
      <c r="D79" s="25"/>
      <c r="E79" s="25"/>
      <c r="F79" s="25"/>
      <c r="G79" s="25"/>
      <c r="H79" s="46"/>
      <c r="I79" s="24"/>
      <c r="J79" s="24"/>
      <c r="K79" s="113"/>
      <c r="L79" s="113"/>
      <c r="M79" s="113"/>
      <c r="N79" s="113"/>
      <c r="O79" s="113"/>
      <c r="P79" s="113"/>
      <c r="Q79" s="113"/>
      <c r="R79" s="113"/>
      <c r="S79" s="113"/>
      <c r="T79" s="113"/>
      <c r="U79" s="113"/>
      <c r="V79" s="24"/>
      <c r="W79" s="24"/>
      <c r="X79" s="24"/>
    </row>
    <row r="80" spans="2:24" ht="15">
      <c r="B80" s="24"/>
      <c r="C80" s="25"/>
      <c r="D80" s="25"/>
      <c r="E80" s="25"/>
      <c r="F80" s="25"/>
      <c r="G80" s="25"/>
      <c r="H80" s="46"/>
      <c r="I80" s="24"/>
      <c r="J80" s="24"/>
      <c r="K80" s="113"/>
      <c r="L80" s="113"/>
      <c r="M80" s="113"/>
      <c r="N80" s="113"/>
      <c r="O80" s="113"/>
      <c r="P80" s="113"/>
      <c r="Q80" s="113"/>
      <c r="R80" s="113"/>
      <c r="S80" s="113"/>
      <c r="T80" s="113"/>
      <c r="U80" s="113"/>
      <c r="V80" s="24"/>
      <c r="W80" s="24"/>
      <c r="X80" s="24"/>
    </row>
    <row r="81" spans="2:24" ht="15">
      <c r="B81" s="24"/>
      <c r="C81" s="25"/>
      <c r="D81" s="25"/>
      <c r="E81" s="25"/>
      <c r="F81" s="25"/>
      <c r="G81" s="25"/>
      <c r="H81" s="46"/>
      <c r="I81" s="24"/>
      <c r="J81" s="24"/>
      <c r="K81" s="113"/>
      <c r="L81" s="113"/>
      <c r="M81" s="113"/>
      <c r="N81" s="113"/>
      <c r="O81" s="113"/>
      <c r="P81" s="113"/>
      <c r="Q81" s="113"/>
      <c r="R81" s="113"/>
      <c r="S81" s="113"/>
      <c r="T81" s="113"/>
      <c r="U81" s="113"/>
      <c r="V81" s="24"/>
      <c r="W81" s="24"/>
      <c r="X81" s="24"/>
    </row>
    <row r="82" spans="2:24" ht="15">
      <c r="B82" s="24"/>
      <c r="C82" s="25"/>
      <c r="D82" s="25"/>
      <c r="E82" s="25"/>
      <c r="F82" s="25"/>
      <c r="G82" s="25"/>
      <c r="H82" s="46"/>
      <c r="I82" s="24"/>
      <c r="J82" s="24"/>
      <c r="K82" s="113"/>
      <c r="L82" s="113"/>
      <c r="M82" s="113"/>
      <c r="N82" s="113"/>
      <c r="O82" s="113"/>
      <c r="P82" s="113"/>
      <c r="Q82" s="113"/>
      <c r="R82" s="113"/>
      <c r="S82" s="113"/>
      <c r="T82" s="113"/>
      <c r="U82" s="113"/>
      <c r="V82" s="24"/>
      <c r="W82" s="24"/>
      <c r="X82" s="24"/>
    </row>
    <row r="83" spans="2:24" ht="15">
      <c r="B83" s="24"/>
      <c r="C83" s="25"/>
      <c r="D83" s="25"/>
      <c r="E83" s="25"/>
      <c r="F83" s="25"/>
      <c r="G83" s="25"/>
      <c r="H83" s="46"/>
      <c r="I83" s="24"/>
      <c r="J83" s="24"/>
      <c r="K83" s="113"/>
      <c r="L83" s="113"/>
      <c r="M83" s="113"/>
      <c r="N83" s="113"/>
      <c r="O83" s="113"/>
      <c r="P83" s="113"/>
      <c r="Q83" s="113"/>
      <c r="R83" s="113"/>
      <c r="S83" s="113"/>
      <c r="T83" s="113"/>
      <c r="U83" s="113"/>
      <c r="V83" s="24"/>
      <c r="W83" s="24"/>
      <c r="X83" s="24"/>
    </row>
    <row r="84" spans="2:24" ht="15">
      <c r="B84" s="24"/>
      <c r="C84" s="25"/>
      <c r="D84" s="25"/>
      <c r="E84" s="25"/>
      <c r="F84" s="25"/>
      <c r="G84" s="25"/>
      <c r="H84" s="46"/>
      <c r="I84" s="24"/>
      <c r="J84" s="24"/>
      <c r="K84" s="113"/>
      <c r="L84" s="113"/>
      <c r="M84" s="113"/>
      <c r="N84" s="113"/>
      <c r="O84" s="113"/>
      <c r="P84" s="113"/>
      <c r="Q84" s="113"/>
      <c r="R84" s="113"/>
      <c r="S84" s="113"/>
      <c r="T84" s="113"/>
      <c r="U84" s="113"/>
      <c r="V84" s="24"/>
      <c r="W84" s="24"/>
      <c r="X84" s="24"/>
    </row>
  </sheetData>
  <sheetProtection password="C984" sheet="1" formatCells="0" formatColumns="0" formatRows="0"/>
  <protectedRanges>
    <protectedRange sqref="E33" name="Tartom?ny1"/>
    <protectedRange sqref="E36:E38" name="Tartom?ny2"/>
    <protectedRange sqref="E43" name="Tartom?ny3"/>
    <protectedRange sqref="E53:E54" name="Tartom?ny5"/>
    <protectedRange sqref="E57" name="Tartom?ny6"/>
    <protectedRange sqref="E62" name="Tartom?ny8"/>
    <protectedRange sqref="E66" name="Tartom?ny9"/>
    <protectedRange sqref="E72:E73" name="Tartom?ny11"/>
    <protectedRange sqref="Q30:R41" name="Tartom?ny12"/>
    <protectedRange sqref="Q43:R48" name="Tartom?ny13"/>
    <protectedRange sqref="Q50:R59" name="Tartom?ny14"/>
    <protectedRange sqref="Q61:R70" name="Tartom?ny15"/>
    <protectedRange sqref="Q72:R75" name="Tartom?ny16"/>
    <protectedRange sqref="T30:T41" name="Tartom?ny17"/>
    <protectedRange sqref="T43:T48" name="Tartom?ny18"/>
    <protectedRange sqref="T50:T59" name="Tartom?ny19"/>
    <protectedRange sqref="T61:T70" name="Tartom?ny20"/>
    <protectedRange sqref="T72:T75" name="Tartom?ny21"/>
  </protectedRanges>
  <mergeCells count="31">
    <mergeCell ref="B29:J29"/>
    <mergeCell ref="E55:E59"/>
    <mergeCell ref="B65:J65"/>
    <mergeCell ref="A26:J26"/>
    <mergeCell ref="E61:E64"/>
    <mergeCell ref="B60:J60"/>
    <mergeCell ref="E38:E41"/>
    <mergeCell ref="B71:J71"/>
    <mergeCell ref="K14:K24"/>
    <mergeCell ref="B66:B70"/>
    <mergeCell ref="B55:B59"/>
    <mergeCell ref="B61:B64"/>
    <mergeCell ref="B15:B24"/>
    <mergeCell ref="C1:E1"/>
    <mergeCell ref="D3:E3"/>
    <mergeCell ref="D4:E4"/>
    <mergeCell ref="B54:J54"/>
    <mergeCell ref="E30:E36"/>
    <mergeCell ref="E74:E75"/>
    <mergeCell ref="B74:B75"/>
    <mergeCell ref="E43:E48"/>
    <mergeCell ref="B73:J73"/>
    <mergeCell ref="B42:J42"/>
    <mergeCell ref="E66:E70"/>
    <mergeCell ref="E50:E53"/>
    <mergeCell ref="B30:B36"/>
    <mergeCell ref="B49:J49"/>
    <mergeCell ref="B43:B48"/>
    <mergeCell ref="B50:B53"/>
    <mergeCell ref="B37:J37"/>
    <mergeCell ref="B38:B41"/>
  </mergeCells>
  <dataValidations count="7">
    <dataValidation type="decimal" operator="greaterThanOrEqual" allowBlank="1" showInputMessage="1" showErrorMessage="1" errorTitle="Indikátor probléma" error="Az indikátor 2018-as célértéke kisebb, mint a forrásarányos célérték. Kérjük, javítsa!" sqref="G15:G16 G18:G20">
      <formula1>F15</formula1>
    </dataValidation>
    <dataValidation type="whole" operator="greaterThan" allowBlank="1" showInputMessage="1" showErrorMessage="1" errorTitle="Indikátor probléma" error="Az indikátor 2018-as célértéke kisebb, mint a forrásarányos célérték. Kérjük, javítsa!" sqref="G25">
      <formula1>F25</formula1>
    </dataValidation>
    <dataValidation type="decimal" operator="greaterThanOrEqual" allowBlank="1" showInputMessage="1" showErrorMessage="1" errorTitle="Indikátor probléma" error="Az indikátor 2023-as célértéke kisebb, mint a forrásarányos célérték. Kérjük, javítsa!" sqref="J15 J18:J20">
      <formula1>I15</formula1>
    </dataValidation>
    <dataValidation type="whole" operator="greaterThan" allowBlank="1" showInputMessage="1" showErrorMessage="1" errorTitle="Indikátor probléma" error="Az indikátor 2023-as célértéke kisebb, mint a forrásarányos célérték. Kérjük, javítsa!" sqref="J25">
      <formula1>I25</formula1>
    </dataValidation>
    <dataValidation type="whole" operator="greaterThanOrEqual" allowBlank="1" showInputMessage="1" showErrorMessage="1" errorTitle="Indikátor probléma" error="Az indikátor 2018-as célértéke kisebb, mint a forrásarányos célérték és/vagy nem a megfelelő számformátum (egész szám) került rögzítésre. Kérjük, javítsa!" sqref="G17 G21:G24">
      <formula1>F17</formula1>
    </dataValidation>
    <dataValidation type="whole" operator="greaterThanOrEqual" allowBlank="1" showInputMessage="1" showErrorMessage="1" errorTitle="Indikátor probléma" error="Az indikátor 2023-as célértéke kisebb, mint a forrásarányos célérték és/vagy nem a megfelelő számformátum (egész szám) került rögzítésre. Kérjük, javítsa!" sqref="J17 J21:J24">
      <formula1>I17</formula1>
    </dataValidation>
    <dataValidation type="whole" operator="greaterThanOrEqual" allowBlank="1" showInputMessage="1" showErrorMessage="1" errorTitle="Indikátor probléma" error="Az indikátor 2023-as célértéke kisebb, mint a forrásarányos célérték. Kérjük, javítsa!" sqref="J16">
      <formula1>I16</formula1>
    </dataValidation>
  </dataValidations>
  <printOptions/>
  <pageMargins left="0.7086614173228347" right="0.7086614173228347" top="0.7480314960629921" bottom="0.7480314960629921" header="0.31496062992125984" footer="0.31496062992125984"/>
  <pageSetup orientation="landscape" pageOrder="overThenDown" paperSize="9" scale="34" r:id="rId3"/>
  <headerFooter>
    <oddHeader>&amp;C&amp;A</oddHeader>
    <oddFooter>&amp;C&amp;P. oldal, összesen: &amp;N</oddFooter>
  </headerFooter>
  <rowBreaks count="3" manualBreakCount="3">
    <brk id="24" max="19" man="1"/>
    <brk id="41" max="19" man="1"/>
    <brk id="59" max="19" man="1"/>
  </rowBreaks>
  <colBreaks count="1" manualBreakCount="1">
    <brk id="12" max="23" man="1"/>
  </colBreaks>
  <ignoredErrors>
    <ignoredError sqref="I44:J44 I35:I36" formula="1"/>
  </ignoredErrors>
  <legacyDrawing r:id="rId2"/>
</worksheet>
</file>

<file path=xl/worksheets/sheet5.xml><?xml version="1.0" encoding="utf-8"?>
<worksheet xmlns="http://schemas.openxmlformats.org/spreadsheetml/2006/main" xmlns:r="http://schemas.openxmlformats.org/officeDocument/2006/relationships">
  <dimension ref="A1:AK26"/>
  <sheetViews>
    <sheetView showGridLines="0" view="pageBreakPreview" zoomScale="70" zoomScaleNormal="55" zoomScaleSheetLayoutView="70" zoomScalePageLayoutView="0" workbookViewId="0" topLeftCell="A16">
      <selection activeCell="M19" sqref="M19"/>
    </sheetView>
  </sheetViews>
  <sheetFormatPr defaultColWidth="9.140625" defaultRowHeight="15"/>
  <cols>
    <col min="1" max="1" width="9.140625" style="60" customWidth="1"/>
    <col min="2" max="2" width="26.57421875" style="60" customWidth="1"/>
    <col min="3" max="3" width="15.7109375" style="60" customWidth="1"/>
    <col min="4" max="4" width="33.7109375" style="60" customWidth="1"/>
    <col min="5" max="5" width="26.00390625" style="60" customWidth="1"/>
    <col min="6" max="6" width="10.7109375" style="60" customWidth="1"/>
    <col min="7" max="7" width="12.57421875" style="60" customWidth="1"/>
    <col min="8" max="9" width="12.00390625" style="60" customWidth="1"/>
    <col min="10" max="11" width="10.7109375" style="60" customWidth="1"/>
    <col min="12" max="12" width="11.00390625" style="60" customWidth="1"/>
    <col min="13" max="21" width="10.7109375" style="60" customWidth="1"/>
    <col min="22" max="22" width="13.140625" style="60" customWidth="1"/>
    <col min="23" max="35" width="9.140625" style="60" customWidth="1"/>
    <col min="36" max="36" width="11.28125" style="60" customWidth="1"/>
    <col min="37" max="37" width="12.00390625" style="60" customWidth="1"/>
    <col min="38" max="16384" width="9.140625" style="60" customWidth="1"/>
  </cols>
  <sheetData>
    <row r="1" spans="2:5" ht="15">
      <c r="B1" s="305" t="s">
        <v>117</v>
      </c>
      <c r="C1" s="306"/>
      <c r="D1" s="306"/>
      <c r="E1" s="307"/>
    </row>
    <row r="2" spans="2:5" ht="15">
      <c r="B2" s="308"/>
      <c r="C2" s="309"/>
      <c r="D2" s="309"/>
      <c r="E2" s="310"/>
    </row>
    <row r="3" spans="2:5" ht="15">
      <c r="B3" s="308"/>
      <c r="C3" s="309"/>
      <c r="D3" s="309"/>
      <c r="E3" s="310"/>
    </row>
    <row r="4" spans="2:5" ht="15">
      <c r="B4" s="308"/>
      <c r="C4" s="309"/>
      <c r="D4" s="309"/>
      <c r="E4" s="310"/>
    </row>
    <row r="5" spans="1:22" ht="48.75" customHeight="1" thickBot="1">
      <c r="A5" s="59"/>
      <c r="B5" s="311"/>
      <c r="C5" s="312"/>
      <c r="D5" s="312"/>
      <c r="E5" s="313"/>
      <c r="F5" s="59"/>
      <c r="G5" s="59"/>
      <c r="H5" s="59"/>
      <c r="I5" s="59"/>
      <c r="J5" s="59"/>
      <c r="K5" s="59"/>
      <c r="L5" s="59"/>
      <c r="M5" s="59"/>
      <c r="N5" s="59"/>
      <c r="O5" s="59"/>
      <c r="P5" s="59"/>
      <c r="Q5" s="59"/>
      <c r="R5" s="59"/>
      <c r="S5" s="59"/>
      <c r="T5" s="59"/>
      <c r="U5" s="59"/>
      <c r="V5" s="59"/>
    </row>
    <row r="6" spans="1:22" ht="37.5" customHeight="1">
      <c r="A6" s="59"/>
      <c r="B6" s="318" t="s">
        <v>53</v>
      </c>
      <c r="C6" s="319"/>
      <c r="D6" s="59"/>
      <c r="E6" s="59"/>
      <c r="F6" s="59"/>
      <c r="G6" s="59"/>
      <c r="H6" s="59"/>
      <c r="I6" s="59"/>
      <c r="J6" s="59"/>
      <c r="K6" s="59"/>
      <c r="L6" s="59"/>
      <c r="M6" s="59"/>
      <c r="N6" s="59"/>
      <c r="O6" s="59"/>
      <c r="P6" s="59"/>
      <c r="Q6" s="59"/>
      <c r="R6" s="59"/>
      <c r="S6" s="59"/>
      <c r="T6" s="59"/>
      <c r="U6" s="59"/>
      <c r="V6" s="59"/>
    </row>
    <row r="7" spans="1:22" ht="15">
      <c r="A7" s="59"/>
      <c r="B7" s="59"/>
      <c r="C7" s="59"/>
      <c r="D7" s="59"/>
      <c r="E7" s="59"/>
      <c r="F7" s="59"/>
      <c r="G7" s="59"/>
      <c r="H7" s="59"/>
      <c r="I7" s="59"/>
      <c r="J7" s="59"/>
      <c r="K7" s="59"/>
      <c r="L7" s="59"/>
      <c r="M7" s="59"/>
      <c r="N7" s="59"/>
      <c r="O7" s="59"/>
      <c r="P7" s="59"/>
      <c r="Q7" s="59"/>
      <c r="R7" s="59"/>
      <c r="S7" s="59"/>
      <c r="T7" s="59"/>
      <c r="U7" s="59"/>
      <c r="V7" s="59"/>
    </row>
    <row r="8" spans="1:22" ht="34.5" customHeight="1">
      <c r="A8" s="59"/>
      <c r="B8" s="70" t="s">
        <v>95</v>
      </c>
      <c r="C8" s="315" t="str">
        <f>'1.) MJV_ITP_3. fejezet'!C6:D6</f>
        <v>Salgótarján Megyei Jogú Város</v>
      </c>
      <c r="D8" s="316"/>
      <c r="E8" s="61"/>
      <c r="F8" s="59"/>
      <c r="G8" s="59"/>
      <c r="H8" s="59"/>
      <c r="I8" s="59"/>
      <c r="J8" s="59"/>
      <c r="K8" s="59"/>
      <c r="L8" s="59"/>
      <c r="M8" s="62"/>
      <c r="N8" s="62"/>
      <c r="O8" s="59"/>
      <c r="P8" s="59"/>
      <c r="Q8" s="59"/>
      <c r="R8" s="59"/>
      <c r="S8" s="59"/>
      <c r="T8" s="59"/>
      <c r="U8" s="59"/>
      <c r="V8" s="59"/>
    </row>
    <row r="9" spans="1:22" ht="35.25" customHeight="1">
      <c r="A9" s="59"/>
      <c r="B9" s="70" t="s">
        <v>96</v>
      </c>
      <c r="C9" s="317" t="str">
        <f>'1.) MJV_ITP_3. fejezet'!C7:D7</f>
        <v>Salgótarján Megyei Jogú Város Integrált Területi Programja</v>
      </c>
      <c r="D9" s="317"/>
      <c r="E9" s="61"/>
      <c r="F9" s="59"/>
      <c r="G9" s="59"/>
      <c r="H9" s="59"/>
      <c r="I9" s="59"/>
      <c r="J9" s="59"/>
      <c r="K9" s="59"/>
      <c r="L9" s="59"/>
      <c r="M9" s="59"/>
      <c r="N9" s="59"/>
      <c r="O9" s="59"/>
      <c r="P9" s="59"/>
      <c r="Q9" s="59"/>
      <c r="R9" s="59"/>
      <c r="S9" s="59"/>
      <c r="T9" s="59"/>
      <c r="U9" s="59"/>
      <c r="V9" s="59"/>
    </row>
    <row r="10" spans="1:22" ht="52.5" customHeight="1">
      <c r="A10" s="59"/>
      <c r="B10" s="70" t="s">
        <v>99</v>
      </c>
      <c r="C10" s="99">
        <f>'1.) MJV_ITP_3. fejezet'!C8</f>
        <v>9.2</v>
      </c>
      <c r="D10" s="63"/>
      <c r="E10" s="59"/>
      <c r="F10" s="64"/>
      <c r="G10" s="59"/>
      <c r="H10" s="59"/>
      <c r="I10" s="59"/>
      <c r="J10" s="59"/>
      <c r="K10" s="59"/>
      <c r="L10" s="59"/>
      <c r="M10" s="59"/>
      <c r="N10" s="59"/>
      <c r="O10" s="59"/>
      <c r="P10" s="59"/>
      <c r="Q10" s="59"/>
      <c r="R10" s="59"/>
      <c r="S10" s="59"/>
      <c r="T10" s="59"/>
      <c r="U10" s="59"/>
      <c r="V10" s="59"/>
    </row>
    <row r="11" spans="1:22" ht="15">
      <c r="A11" s="59"/>
      <c r="B11" s="59"/>
      <c r="C11" s="59"/>
      <c r="D11" s="59"/>
      <c r="E11" s="59"/>
      <c r="F11" s="59"/>
      <c r="G11" s="59"/>
      <c r="H11" s="59"/>
      <c r="I11" s="59"/>
      <c r="J11" s="59"/>
      <c r="K11" s="59"/>
      <c r="L11" s="59"/>
      <c r="M11" s="59"/>
      <c r="N11" s="59"/>
      <c r="O11" s="59"/>
      <c r="P11" s="59"/>
      <c r="Q11" s="59"/>
      <c r="R11" s="59"/>
      <c r="S11" s="59"/>
      <c r="T11" s="59"/>
      <c r="U11" s="59"/>
      <c r="V11" s="59"/>
    </row>
    <row r="12" spans="1:37" s="66" customFormat="1" ht="71.25" customHeight="1">
      <c r="A12" s="63"/>
      <c r="B12" s="167"/>
      <c r="C12" s="63"/>
      <c r="D12" s="63"/>
      <c r="E12" s="65" t="s">
        <v>90</v>
      </c>
      <c r="F12" s="303">
        <v>2015</v>
      </c>
      <c r="G12" s="303"/>
      <c r="H12" s="303"/>
      <c r="I12" s="303"/>
      <c r="J12" s="303">
        <v>2016</v>
      </c>
      <c r="K12" s="303"/>
      <c r="L12" s="303"/>
      <c r="M12" s="303"/>
      <c r="N12" s="299">
        <v>2017</v>
      </c>
      <c r="O12" s="300"/>
      <c r="P12" s="300"/>
      <c r="Q12" s="301"/>
      <c r="R12" s="299">
        <v>2018</v>
      </c>
      <c r="S12" s="300"/>
      <c r="T12" s="300"/>
      <c r="U12" s="301"/>
      <c r="V12" s="299">
        <v>2019</v>
      </c>
      <c r="W12" s="300"/>
      <c r="X12" s="300"/>
      <c r="Y12" s="301"/>
      <c r="Z12" s="299">
        <v>2020</v>
      </c>
      <c r="AA12" s="300"/>
      <c r="AB12" s="300"/>
      <c r="AC12" s="301"/>
      <c r="AD12" s="302">
        <v>2021</v>
      </c>
      <c r="AE12" s="302"/>
      <c r="AF12" s="302">
        <v>2022</v>
      </c>
      <c r="AG12" s="302"/>
      <c r="AH12" s="302">
        <v>2023</v>
      </c>
      <c r="AI12" s="302"/>
      <c r="AJ12" s="295" t="s">
        <v>91</v>
      </c>
      <c r="AK12" s="297" t="s">
        <v>92</v>
      </c>
    </row>
    <row r="13" spans="1:37" ht="38.25" customHeight="1">
      <c r="A13" s="59"/>
      <c r="B13" s="168"/>
      <c r="C13" s="314" t="s">
        <v>115</v>
      </c>
      <c r="D13" s="314"/>
      <c r="E13" s="67" t="s">
        <v>60</v>
      </c>
      <c r="F13" s="68" t="s">
        <v>56</v>
      </c>
      <c r="G13" s="68" t="s">
        <v>57</v>
      </c>
      <c r="H13" s="68" t="s">
        <v>58</v>
      </c>
      <c r="I13" s="68" t="s">
        <v>59</v>
      </c>
      <c r="J13" s="68" t="s">
        <v>56</v>
      </c>
      <c r="K13" s="68" t="s">
        <v>57</v>
      </c>
      <c r="L13" s="68" t="s">
        <v>58</v>
      </c>
      <c r="M13" s="68" t="s">
        <v>59</v>
      </c>
      <c r="N13" s="68" t="s">
        <v>56</v>
      </c>
      <c r="O13" s="68" t="s">
        <v>57</v>
      </c>
      <c r="P13" s="68" t="s">
        <v>58</v>
      </c>
      <c r="Q13" s="68" t="s">
        <v>59</v>
      </c>
      <c r="R13" s="68" t="s">
        <v>56</v>
      </c>
      <c r="S13" s="68" t="s">
        <v>57</v>
      </c>
      <c r="T13" s="68" t="s">
        <v>58</v>
      </c>
      <c r="U13" s="68" t="s">
        <v>59</v>
      </c>
      <c r="V13" s="68" t="s">
        <v>56</v>
      </c>
      <c r="W13" s="68" t="s">
        <v>57</v>
      </c>
      <c r="X13" s="68" t="s">
        <v>58</v>
      </c>
      <c r="Y13" s="68" t="s">
        <v>59</v>
      </c>
      <c r="Z13" s="68" t="s">
        <v>56</v>
      </c>
      <c r="AA13" s="68" t="s">
        <v>57</v>
      </c>
      <c r="AB13" s="68" t="s">
        <v>58</v>
      </c>
      <c r="AC13" s="68" t="s">
        <v>59</v>
      </c>
      <c r="AD13" s="121" t="s">
        <v>87</v>
      </c>
      <c r="AE13" s="121" t="s">
        <v>88</v>
      </c>
      <c r="AF13" s="121" t="s">
        <v>87</v>
      </c>
      <c r="AG13" s="121" t="s">
        <v>88</v>
      </c>
      <c r="AH13" s="121" t="s">
        <v>87</v>
      </c>
      <c r="AI13" s="121" t="s">
        <v>88</v>
      </c>
      <c r="AJ13" s="296"/>
      <c r="AK13" s="297"/>
    </row>
    <row r="14" spans="1:37" ht="36" customHeight="1">
      <c r="A14" s="59"/>
      <c r="B14" s="320"/>
      <c r="C14" s="304" t="s">
        <v>116</v>
      </c>
      <c r="D14" s="304"/>
      <c r="E14" s="71">
        <f>'1.) MJV_ITP_3. fejezet'!$C$16</f>
        <v>2.4</v>
      </c>
      <c r="F14" s="78"/>
      <c r="G14" s="78"/>
      <c r="H14" s="78"/>
      <c r="I14" s="78"/>
      <c r="J14" s="78"/>
      <c r="K14" s="78"/>
      <c r="L14" s="78">
        <v>0.717</v>
      </c>
      <c r="M14" s="78">
        <v>0.75</v>
      </c>
      <c r="N14" s="69"/>
      <c r="O14" s="69">
        <v>0.933</v>
      </c>
      <c r="P14" s="69"/>
      <c r="Q14" s="69"/>
      <c r="R14" s="69"/>
      <c r="S14" s="69"/>
      <c r="T14" s="69"/>
      <c r="U14" s="69"/>
      <c r="V14" s="122"/>
      <c r="W14" s="122"/>
      <c r="X14" s="122"/>
      <c r="Y14" s="122"/>
      <c r="Z14" s="122"/>
      <c r="AA14" s="122"/>
      <c r="AB14" s="122"/>
      <c r="AC14" s="122"/>
      <c r="AD14" s="122"/>
      <c r="AE14" s="122"/>
      <c r="AF14" s="122"/>
      <c r="AG14" s="122"/>
      <c r="AH14" s="122"/>
      <c r="AI14" s="122"/>
      <c r="AJ14" s="139">
        <f>SUM(F14:AI14)</f>
        <v>2.4000000000000004</v>
      </c>
      <c r="AK14" s="140">
        <f>AJ14-E14</f>
        <v>0</v>
      </c>
    </row>
    <row r="15" spans="1:37" ht="32.25" customHeight="1">
      <c r="A15" s="59"/>
      <c r="B15" s="320"/>
      <c r="C15" s="298" t="s">
        <v>102</v>
      </c>
      <c r="D15" s="298"/>
      <c r="E15" s="71">
        <f>'1.) MJV_ITP_3. fejezet'!$D$16</f>
        <v>0.714</v>
      </c>
      <c r="F15" s="78"/>
      <c r="G15" s="78"/>
      <c r="H15" s="78"/>
      <c r="I15" s="78"/>
      <c r="J15" s="78"/>
      <c r="K15" s="78"/>
      <c r="L15" s="78">
        <v>0.493</v>
      </c>
      <c r="M15" s="78"/>
      <c r="N15" s="69">
        <v>0.221</v>
      </c>
      <c r="O15" s="69"/>
      <c r="P15" s="69"/>
      <c r="Q15" s="69"/>
      <c r="R15" s="69"/>
      <c r="S15" s="69"/>
      <c r="T15" s="69"/>
      <c r="U15" s="69"/>
      <c r="V15" s="122"/>
      <c r="W15" s="122"/>
      <c r="X15" s="122"/>
      <c r="Y15" s="122"/>
      <c r="Z15" s="122"/>
      <c r="AA15" s="122"/>
      <c r="AB15" s="122"/>
      <c r="AC15" s="122"/>
      <c r="AD15" s="122"/>
      <c r="AE15" s="122"/>
      <c r="AF15" s="122"/>
      <c r="AG15" s="122"/>
      <c r="AH15" s="122"/>
      <c r="AI15" s="122"/>
      <c r="AJ15" s="139">
        <f aca="true" t="shared" si="0" ref="AJ15:AJ22">SUM(F15:AI15)</f>
        <v>0.714</v>
      </c>
      <c r="AK15" s="140">
        <f aca="true" t="shared" si="1" ref="AK15:AK23">AJ15-E15</f>
        <v>0</v>
      </c>
    </row>
    <row r="16" spans="1:37" ht="40.5" customHeight="1">
      <c r="A16" s="59"/>
      <c r="B16" s="320"/>
      <c r="C16" s="298" t="s">
        <v>103</v>
      </c>
      <c r="D16" s="298"/>
      <c r="E16" s="72">
        <f>'1.) MJV_ITP_3. fejezet'!$E$16</f>
        <v>1.712</v>
      </c>
      <c r="F16" s="78"/>
      <c r="G16" s="78"/>
      <c r="H16" s="78"/>
      <c r="I16" s="78"/>
      <c r="J16" s="78"/>
      <c r="K16" s="78"/>
      <c r="L16" s="78">
        <v>0.484</v>
      </c>
      <c r="M16" s="78"/>
      <c r="N16" s="69">
        <v>1.228</v>
      </c>
      <c r="O16" s="69"/>
      <c r="P16" s="69"/>
      <c r="Q16" s="69"/>
      <c r="R16" s="69"/>
      <c r="S16" s="69"/>
      <c r="T16" s="69"/>
      <c r="U16" s="69"/>
      <c r="V16" s="122"/>
      <c r="W16" s="122"/>
      <c r="X16" s="122"/>
      <c r="Y16" s="122"/>
      <c r="Z16" s="122"/>
      <c r="AA16" s="122"/>
      <c r="AB16" s="122"/>
      <c r="AC16" s="122"/>
      <c r="AD16" s="122"/>
      <c r="AE16" s="122"/>
      <c r="AF16" s="122"/>
      <c r="AG16" s="122"/>
      <c r="AH16" s="122"/>
      <c r="AI16" s="122"/>
      <c r="AJ16" s="139">
        <f t="shared" si="0"/>
        <v>1.712</v>
      </c>
      <c r="AK16" s="140">
        <f t="shared" si="1"/>
        <v>0</v>
      </c>
    </row>
    <row r="17" spans="1:37" ht="48" customHeight="1">
      <c r="A17" s="59"/>
      <c r="B17" s="320"/>
      <c r="C17" s="298" t="s">
        <v>104</v>
      </c>
      <c r="D17" s="298"/>
      <c r="E17" s="72">
        <f>'1.) MJV_ITP_3. fejezet'!$F$16</f>
        <v>0.619</v>
      </c>
      <c r="F17" s="78"/>
      <c r="G17" s="78"/>
      <c r="H17" s="78"/>
      <c r="I17" s="78"/>
      <c r="J17" s="78"/>
      <c r="K17" s="78"/>
      <c r="L17" s="78">
        <v>0.271</v>
      </c>
      <c r="M17" s="78"/>
      <c r="N17" s="69"/>
      <c r="O17" s="69">
        <v>0.348</v>
      </c>
      <c r="P17" s="69"/>
      <c r="Q17" s="69"/>
      <c r="R17" s="69"/>
      <c r="S17" s="69"/>
      <c r="T17" s="69"/>
      <c r="U17" s="69"/>
      <c r="V17" s="122"/>
      <c r="W17" s="122"/>
      <c r="X17" s="122"/>
      <c r="Y17" s="122"/>
      <c r="Z17" s="122"/>
      <c r="AA17" s="122"/>
      <c r="AB17" s="122"/>
      <c r="AC17" s="122"/>
      <c r="AD17" s="122"/>
      <c r="AE17" s="122"/>
      <c r="AF17" s="122"/>
      <c r="AG17" s="122"/>
      <c r="AH17" s="122"/>
      <c r="AI17" s="122"/>
      <c r="AJ17" s="139">
        <f t="shared" si="0"/>
        <v>0.619</v>
      </c>
      <c r="AK17" s="140">
        <f t="shared" si="1"/>
        <v>0</v>
      </c>
    </row>
    <row r="18" spans="1:37" ht="54.75" customHeight="1">
      <c r="A18" s="59"/>
      <c r="B18" s="169"/>
      <c r="C18" s="298" t="s">
        <v>105</v>
      </c>
      <c r="D18" s="298"/>
      <c r="E18" s="72">
        <f>'1.) MJV_ITP_3. fejezet'!$G$16</f>
        <v>1.456</v>
      </c>
      <c r="F18" s="78"/>
      <c r="G18" s="78"/>
      <c r="H18" s="78"/>
      <c r="I18" s="78"/>
      <c r="J18" s="78"/>
      <c r="K18" s="78"/>
      <c r="L18" s="78">
        <v>0.136</v>
      </c>
      <c r="M18" s="78"/>
      <c r="N18" s="69">
        <v>1.32</v>
      </c>
      <c r="O18" s="69"/>
      <c r="P18" s="69"/>
      <c r="Q18" s="69"/>
      <c r="R18" s="69"/>
      <c r="S18" s="69"/>
      <c r="T18" s="69"/>
      <c r="U18" s="69"/>
      <c r="V18" s="122"/>
      <c r="W18" s="122"/>
      <c r="X18" s="122"/>
      <c r="Y18" s="122"/>
      <c r="Z18" s="122"/>
      <c r="AA18" s="122"/>
      <c r="AB18" s="122"/>
      <c r="AC18" s="122"/>
      <c r="AD18" s="122"/>
      <c r="AE18" s="122"/>
      <c r="AF18" s="122"/>
      <c r="AG18" s="122"/>
      <c r="AH18" s="122"/>
      <c r="AI18" s="122"/>
      <c r="AJ18" s="139">
        <f t="shared" si="0"/>
        <v>1.456</v>
      </c>
      <c r="AK18" s="140">
        <f t="shared" si="1"/>
        <v>0</v>
      </c>
    </row>
    <row r="19" spans="1:37" ht="40.5" customHeight="1">
      <c r="A19" s="59"/>
      <c r="B19" s="320"/>
      <c r="C19" s="298" t="s">
        <v>106</v>
      </c>
      <c r="D19" s="298"/>
      <c r="E19" s="72">
        <f>'1.) MJV_ITP_3. fejezet'!$H$16</f>
        <v>0.395</v>
      </c>
      <c r="F19" s="78"/>
      <c r="G19" s="78"/>
      <c r="H19" s="78"/>
      <c r="I19" s="78"/>
      <c r="J19" s="78"/>
      <c r="K19" s="78"/>
      <c r="L19" s="78"/>
      <c r="M19" s="78">
        <v>0.253</v>
      </c>
      <c r="N19" s="69"/>
      <c r="O19" s="69">
        <v>0.142</v>
      </c>
      <c r="P19" s="69"/>
      <c r="Q19" s="69"/>
      <c r="R19" s="69"/>
      <c r="S19" s="69"/>
      <c r="T19" s="69"/>
      <c r="U19" s="69"/>
      <c r="V19" s="122"/>
      <c r="W19" s="122"/>
      <c r="X19" s="122"/>
      <c r="Y19" s="122"/>
      <c r="Z19" s="122"/>
      <c r="AA19" s="122"/>
      <c r="AB19" s="122"/>
      <c r="AC19" s="122"/>
      <c r="AD19" s="122"/>
      <c r="AE19" s="122"/>
      <c r="AF19" s="122"/>
      <c r="AG19" s="122"/>
      <c r="AH19" s="122"/>
      <c r="AI19" s="122"/>
      <c r="AJ19" s="139">
        <f t="shared" si="0"/>
        <v>0.395</v>
      </c>
      <c r="AK19" s="140">
        <f t="shared" si="1"/>
        <v>0</v>
      </c>
    </row>
    <row r="20" spans="1:37" ht="51" customHeight="1">
      <c r="A20" s="59"/>
      <c r="B20" s="320"/>
      <c r="C20" s="298" t="s">
        <v>107</v>
      </c>
      <c r="D20" s="298"/>
      <c r="E20" s="72">
        <f>'1.) MJV_ITP_3. fejezet'!$I$16</f>
        <v>0.863</v>
      </c>
      <c r="F20" s="78"/>
      <c r="G20" s="78"/>
      <c r="H20" s="78"/>
      <c r="I20" s="78"/>
      <c r="J20" s="78"/>
      <c r="K20" s="78"/>
      <c r="L20" s="78"/>
      <c r="M20" s="78"/>
      <c r="N20" s="69">
        <v>0.863</v>
      </c>
      <c r="O20" s="69"/>
      <c r="P20" s="69"/>
      <c r="Q20" s="69"/>
      <c r="R20" s="69"/>
      <c r="S20" s="69"/>
      <c r="T20" s="69"/>
      <c r="U20" s="69"/>
      <c r="V20" s="122"/>
      <c r="W20" s="122"/>
      <c r="X20" s="122"/>
      <c r="Y20" s="122"/>
      <c r="Z20" s="122"/>
      <c r="AA20" s="122"/>
      <c r="AB20" s="122"/>
      <c r="AC20" s="122"/>
      <c r="AD20" s="122"/>
      <c r="AE20" s="122"/>
      <c r="AF20" s="122"/>
      <c r="AG20" s="122"/>
      <c r="AH20" s="122"/>
      <c r="AI20" s="122"/>
      <c r="AJ20" s="139">
        <f t="shared" si="0"/>
        <v>0.863</v>
      </c>
      <c r="AK20" s="140">
        <f t="shared" si="1"/>
        <v>0</v>
      </c>
    </row>
    <row r="21" spans="1:37" ht="36" customHeight="1">
      <c r="A21" s="59"/>
      <c r="B21" s="320"/>
      <c r="C21" s="298" t="s">
        <v>108</v>
      </c>
      <c r="D21" s="298"/>
      <c r="E21" s="72">
        <f>'1.) MJV_ITP_3. fejezet'!$J$16</f>
        <v>0.768</v>
      </c>
      <c r="F21" s="78"/>
      <c r="G21" s="78"/>
      <c r="H21" s="78"/>
      <c r="I21" s="78"/>
      <c r="J21" s="78"/>
      <c r="K21" s="78"/>
      <c r="L21" s="78">
        <v>0.768</v>
      </c>
      <c r="M21" s="78"/>
      <c r="N21" s="69"/>
      <c r="O21" s="69"/>
      <c r="P21" s="69"/>
      <c r="Q21" s="69"/>
      <c r="R21" s="69"/>
      <c r="S21" s="69"/>
      <c r="T21" s="69"/>
      <c r="U21" s="69"/>
      <c r="V21" s="122"/>
      <c r="W21" s="122"/>
      <c r="X21" s="122"/>
      <c r="Y21" s="122"/>
      <c r="Z21" s="122"/>
      <c r="AA21" s="122"/>
      <c r="AB21" s="122"/>
      <c r="AC21" s="122"/>
      <c r="AD21" s="122"/>
      <c r="AE21" s="122"/>
      <c r="AF21" s="122"/>
      <c r="AG21" s="122"/>
      <c r="AH21" s="122"/>
      <c r="AI21" s="122"/>
      <c r="AJ21" s="139">
        <f t="shared" si="0"/>
        <v>0.768</v>
      </c>
      <c r="AK21" s="140">
        <f t="shared" si="1"/>
        <v>0</v>
      </c>
    </row>
    <row r="22" spans="1:37" ht="42" customHeight="1">
      <c r="A22" s="59"/>
      <c r="B22" s="320"/>
      <c r="C22" s="298" t="s">
        <v>109</v>
      </c>
      <c r="D22" s="298"/>
      <c r="E22" s="72">
        <f>'1.) MJV_ITP_3. fejezet'!$K$16</f>
        <v>0.271</v>
      </c>
      <c r="F22" s="78"/>
      <c r="G22" s="78"/>
      <c r="H22" s="78"/>
      <c r="I22" s="78"/>
      <c r="J22" s="78"/>
      <c r="K22" s="78"/>
      <c r="L22" s="78">
        <v>0.08</v>
      </c>
      <c r="M22" s="78"/>
      <c r="N22" s="69">
        <v>0.191</v>
      </c>
      <c r="O22" s="69"/>
      <c r="P22" s="69"/>
      <c r="Q22" s="69"/>
      <c r="R22" s="69"/>
      <c r="S22" s="69"/>
      <c r="T22" s="69"/>
      <c r="U22" s="69"/>
      <c r="V22" s="122"/>
      <c r="W22" s="122"/>
      <c r="X22" s="122"/>
      <c r="Y22" s="122"/>
      <c r="Z22" s="122"/>
      <c r="AA22" s="122"/>
      <c r="AB22" s="122"/>
      <c r="AC22" s="122"/>
      <c r="AD22" s="122"/>
      <c r="AE22" s="122"/>
      <c r="AF22" s="122"/>
      <c r="AG22" s="122"/>
      <c r="AH22" s="122"/>
      <c r="AI22" s="122"/>
      <c r="AJ22" s="139">
        <f t="shared" si="0"/>
        <v>0.271</v>
      </c>
      <c r="AK22" s="140">
        <f t="shared" si="1"/>
        <v>0</v>
      </c>
    </row>
    <row r="23" spans="1:37" ht="35.25" customHeight="1">
      <c r="A23" s="59"/>
      <c r="B23" s="170"/>
      <c r="C23" s="59"/>
      <c r="D23" s="59"/>
      <c r="E23" s="73">
        <f aca="true" t="shared" si="2" ref="E23:AJ23">SUM(E14:E22)</f>
        <v>9.198</v>
      </c>
      <c r="F23" s="139">
        <f t="shared" si="2"/>
        <v>0</v>
      </c>
      <c r="G23" s="139">
        <f t="shared" si="2"/>
        <v>0</v>
      </c>
      <c r="H23" s="139">
        <f t="shared" si="2"/>
        <v>0</v>
      </c>
      <c r="I23" s="139">
        <f t="shared" si="2"/>
        <v>0</v>
      </c>
      <c r="J23" s="139">
        <f t="shared" si="2"/>
        <v>0</v>
      </c>
      <c r="K23" s="139">
        <f t="shared" si="2"/>
        <v>0</v>
      </c>
      <c r="L23" s="139">
        <f t="shared" si="2"/>
        <v>2.949</v>
      </c>
      <c r="M23" s="139">
        <f t="shared" si="2"/>
        <v>1.0030000000000001</v>
      </c>
      <c r="N23" s="139">
        <f t="shared" si="2"/>
        <v>3.823</v>
      </c>
      <c r="O23" s="139">
        <f t="shared" si="2"/>
        <v>1.423</v>
      </c>
      <c r="P23" s="139">
        <f t="shared" si="2"/>
        <v>0</v>
      </c>
      <c r="Q23" s="139">
        <f t="shared" si="2"/>
        <v>0</v>
      </c>
      <c r="R23" s="139">
        <f t="shared" si="2"/>
        <v>0</v>
      </c>
      <c r="S23" s="139">
        <f t="shared" si="2"/>
        <v>0</v>
      </c>
      <c r="T23" s="139">
        <f t="shared" si="2"/>
        <v>0</v>
      </c>
      <c r="U23" s="139">
        <f t="shared" si="2"/>
        <v>0</v>
      </c>
      <c r="V23" s="139">
        <f t="shared" si="2"/>
        <v>0</v>
      </c>
      <c r="W23" s="139">
        <f t="shared" si="2"/>
        <v>0</v>
      </c>
      <c r="X23" s="139">
        <f t="shared" si="2"/>
        <v>0</v>
      </c>
      <c r="Y23" s="139">
        <f t="shared" si="2"/>
        <v>0</v>
      </c>
      <c r="Z23" s="139">
        <f t="shared" si="2"/>
        <v>0</v>
      </c>
      <c r="AA23" s="139">
        <f t="shared" si="2"/>
        <v>0</v>
      </c>
      <c r="AB23" s="139">
        <f t="shared" si="2"/>
        <v>0</v>
      </c>
      <c r="AC23" s="139">
        <f t="shared" si="2"/>
        <v>0</v>
      </c>
      <c r="AD23" s="139">
        <f t="shared" si="2"/>
        <v>0</v>
      </c>
      <c r="AE23" s="139">
        <f t="shared" si="2"/>
        <v>0</v>
      </c>
      <c r="AF23" s="139">
        <f t="shared" si="2"/>
        <v>0</v>
      </c>
      <c r="AG23" s="139">
        <f t="shared" si="2"/>
        <v>0</v>
      </c>
      <c r="AH23" s="139">
        <f t="shared" si="2"/>
        <v>0</v>
      </c>
      <c r="AI23" s="139">
        <f t="shared" si="2"/>
        <v>0</v>
      </c>
      <c r="AJ23" s="139">
        <f t="shared" si="2"/>
        <v>9.198</v>
      </c>
      <c r="AK23" s="140">
        <f t="shared" si="1"/>
        <v>0</v>
      </c>
    </row>
    <row r="24" spans="1:22" ht="15">
      <c r="A24" s="59"/>
      <c r="B24" s="59"/>
      <c r="C24" s="59"/>
      <c r="D24" s="59"/>
      <c r="E24" s="59"/>
      <c r="F24" s="59"/>
      <c r="G24" s="59"/>
      <c r="H24" s="59"/>
      <c r="I24" s="59"/>
      <c r="J24" s="59"/>
      <c r="K24" s="59"/>
      <c r="L24" s="59"/>
      <c r="M24" s="59"/>
      <c r="N24" s="59"/>
      <c r="O24" s="59"/>
      <c r="P24" s="59"/>
      <c r="Q24" s="59"/>
      <c r="R24" s="59"/>
      <c r="S24" s="59"/>
      <c r="T24" s="59"/>
      <c r="U24" s="59"/>
      <c r="V24" s="59"/>
    </row>
    <row r="25" spans="1:22" ht="15">
      <c r="A25" s="59"/>
      <c r="B25" s="59"/>
      <c r="C25" s="59"/>
      <c r="D25" s="59"/>
      <c r="E25" s="59"/>
      <c r="F25" s="59"/>
      <c r="G25" s="59"/>
      <c r="H25" s="59"/>
      <c r="I25" s="59"/>
      <c r="J25" s="59"/>
      <c r="K25" s="59"/>
      <c r="L25" s="59"/>
      <c r="M25" s="59"/>
      <c r="N25" s="59"/>
      <c r="O25" s="59"/>
      <c r="P25" s="59"/>
      <c r="Q25" s="59"/>
      <c r="R25" s="59"/>
      <c r="S25" s="59"/>
      <c r="T25" s="59"/>
      <c r="U25" s="59"/>
      <c r="V25" s="59"/>
    </row>
    <row r="26" spans="1:22" ht="15" customHeight="1">
      <c r="A26" s="59"/>
      <c r="B26" s="59"/>
      <c r="C26" s="59"/>
      <c r="D26" s="59"/>
      <c r="E26" s="59"/>
      <c r="F26" s="59"/>
      <c r="G26" s="59"/>
      <c r="H26" s="59"/>
      <c r="I26" s="59"/>
      <c r="J26" s="59"/>
      <c r="K26" s="59"/>
      <c r="L26" s="59"/>
      <c r="M26" s="59"/>
      <c r="N26" s="59"/>
      <c r="O26" s="59"/>
      <c r="P26" s="59"/>
      <c r="Q26" s="59"/>
      <c r="R26" s="59"/>
      <c r="S26" s="59"/>
      <c r="T26" s="59"/>
      <c r="U26" s="59"/>
      <c r="V26" s="59"/>
    </row>
  </sheetData>
  <sheetProtection formatCells="0" formatColumns="0" formatRows="0" insertColumns="0" insertRows="0" insertHyperlinks="0"/>
  <protectedRanges>
    <protectedRange sqref="F14:U22" name="Tartom?ny1"/>
    <protectedRange sqref="V14:AI22" name="Tartom?ny1_1"/>
  </protectedRanges>
  <mergeCells count="28">
    <mergeCell ref="C17:D17"/>
    <mergeCell ref="C15:D15"/>
    <mergeCell ref="C19:D19"/>
    <mergeCell ref="N12:Q12"/>
    <mergeCell ref="R12:U12"/>
    <mergeCell ref="B21:B22"/>
    <mergeCell ref="B14:B17"/>
    <mergeCell ref="B19:B20"/>
    <mergeCell ref="C22:D22"/>
    <mergeCell ref="F12:I12"/>
    <mergeCell ref="C21:D21"/>
    <mergeCell ref="J12:M12"/>
    <mergeCell ref="C14:D14"/>
    <mergeCell ref="B1:E5"/>
    <mergeCell ref="C13:D13"/>
    <mergeCell ref="C8:D8"/>
    <mergeCell ref="C9:D9"/>
    <mergeCell ref="B6:C6"/>
    <mergeCell ref="C18:D18"/>
    <mergeCell ref="C20:D20"/>
    <mergeCell ref="AJ12:AJ13"/>
    <mergeCell ref="AK12:AK13"/>
    <mergeCell ref="C16:D16"/>
    <mergeCell ref="V12:Y12"/>
    <mergeCell ref="Z12:AC12"/>
    <mergeCell ref="AD12:AE12"/>
    <mergeCell ref="AF12:AG12"/>
    <mergeCell ref="AH12:AI12"/>
  </mergeCells>
  <conditionalFormatting sqref="AK14:AK23">
    <cfRule type="cellIs" priority="1" dxfId="24" operator="lessThan" stopIfTrue="1">
      <formula>0</formula>
    </cfRule>
    <cfRule type="cellIs" priority="2" dxfId="24" operator="greaterThan" stopIfTrue="1">
      <formula>0</formula>
    </cfRule>
  </conditionalFormatting>
  <printOptions/>
  <pageMargins left="0.7086614173228347" right="0.7086614173228347" top="0.7480314960629921" bottom="0.7480314960629921" header="0.31496062992125984" footer="0.31496062992125984"/>
  <pageSetup horizontalDpi="600" verticalDpi="600" orientation="landscape" pageOrder="overThenDown" paperSize="9" scale="30" r:id="rId3"/>
  <headerFooter>
    <oddFooter>&amp;C&amp;P. oldal, összesen: &amp;N</oddFooter>
  </headerFooter>
  <ignoredErrors>
    <ignoredError sqref="AJ14:AJ22 F23:AI23 AK14:AK22 AJ23 AK23"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Oszkó Emese</dc:creator>
  <cp:keywords/>
  <dc:description/>
  <cp:lastModifiedBy> Salgótarján MJV</cp:lastModifiedBy>
  <cp:lastPrinted>2016-09-15T10:12:22Z</cp:lastPrinted>
  <dcterms:created xsi:type="dcterms:W3CDTF">2014-12-17T18:10:59Z</dcterms:created>
  <dcterms:modified xsi:type="dcterms:W3CDTF">2016-09-22T10:26:50Z</dcterms:modified>
  <cp:category/>
  <cp:version/>
  <cp:contentType/>
  <cp:contentStatus/>
</cp:coreProperties>
</file>